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onica.Campos\Documents\2016\Plan de Gestion\I Trimestre\"/>
    </mc:Choice>
  </mc:AlternateContent>
  <bookViews>
    <workbookView xWindow="0" yWindow="0" windowWidth="16380" windowHeight="8190" tabRatio="211"/>
  </bookViews>
  <sheets>
    <sheet name="Hoja1" sheetId="1" r:id="rId1"/>
    <sheet name="Hoja2" sheetId="2" r:id="rId2"/>
    <sheet name="Hoja3" sheetId="3" r:id="rId3"/>
  </sheets>
  <definedNames>
    <definedName name="__xlfn_IFERROR">NA()</definedName>
    <definedName name="_xlnm.Print_Area" localSheetId="0">Hoja1!$D$12:$AD$63</definedName>
    <definedName name="_xlnm.Print_Titles" localSheetId="0">Hoja1!$8:$9</definedName>
  </definedNames>
  <calcPr calcId="152511"/>
</workbook>
</file>

<file path=xl/calcChain.xml><?xml version="1.0" encoding="utf-8"?>
<calcChain xmlns="http://schemas.openxmlformats.org/spreadsheetml/2006/main">
  <c r="J12" i="1" l="1"/>
  <c r="K12" i="1"/>
  <c r="M12" i="1"/>
  <c r="N12" i="1" s="1"/>
  <c r="P12" i="1"/>
  <c r="Q12" i="1"/>
  <c r="S12" i="1"/>
  <c r="T12" i="1" s="1"/>
  <c r="U12" i="1"/>
  <c r="V12" i="1"/>
  <c r="W12" i="1" s="1"/>
  <c r="AF12" i="1"/>
  <c r="AJ12" i="1"/>
  <c r="AN12" i="1"/>
  <c r="AR12" i="1"/>
  <c r="J13" i="1"/>
  <c r="M13" i="1"/>
  <c r="N13" i="1"/>
  <c r="P13" i="1"/>
  <c r="Q13" i="1" s="1"/>
  <c r="Q68" i="2" s="1"/>
  <c r="S13" i="1"/>
  <c r="T13" i="1"/>
  <c r="U13" i="1"/>
  <c r="AF13" i="1"/>
  <c r="AJ13" i="1"/>
  <c r="AN13" i="1"/>
  <c r="AR13" i="1"/>
  <c r="J14" i="1"/>
  <c r="K14" i="1"/>
  <c r="M14" i="1"/>
  <c r="N14" i="1" s="1"/>
  <c r="P14" i="1"/>
  <c r="Q14" i="1"/>
  <c r="S14" i="1"/>
  <c r="T14" i="1" s="1"/>
  <c r="U14" i="1"/>
  <c r="V14" i="1"/>
  <c r="W14" i="1" s="1"/>
  <c r="AF14" i="1"/>
  <c r="AJ14" i="1"/>
  <c r="AN14" i="1"/>
  <c r="AR14" i="1"/>
  <c r="AF15" i="1"/>
  <c r="AJ15" i="1"/>
  <c r="AN15" i="1"/>
  <c r="AR15" i="1"/>
  <c r="J16" i="1"/>
  <c r="M16" i="1"/>
  <c r="N16" i="1"/>
  <c r="P16" i="1"/>
  <c r="Q16" i="1" s="1"/>
  <c r="S16" i="1"/>
  <c r="T16" i="1"/>
  <c r="U16" i="1"/>
  <c r="R9" i="2" s="1"/>
  <c r="AF16" i="1"/>
  <c r="AJ16" i="1"/>
  <c r="AN16" i="1"/>
  <c r="AR16" i="1"/>
  <c r="K17" i="1"/>
  <c r="M17" i="1"/>
  <c r="N17" i="1" s="1"/>
  <c r="P17" i="1"/>
  <c r="Q17" i="1"/>
  <c r="Q10" i="2" s="1"/>
  <c r="S17" i="1"/>
  <c r="T17" i="1" s="1"/>
  <c r="U17" i="1"/>
  <c r="V17" i="1"/>
  <c r="AF17" i="1"/>
  <c r="AJ17" i="1"/>
  <c r="AN17" i="1"/>
  <c r="AR17" i="1"/>
  <c r="K18" i="1"/>
  <c r="M18" i="1"/>
  <c r="N18" i="1"/>
  <c r="P18" i="1"/>
  <c r="S18" i="1"/>
  <c r="T18" i="1"/>
  <c r="U18" i="1"/>
  <c r="R11" i="2" s="1"/>
  <c r="AJ18" i="1"/>
  <c r="AN18" i="1"/>
  <c r="AR18" i="1"/>
  <c r="K19" i="1"/>
  <c r="M19" i="1"/>
  <c r="N19" i="1" s="1"/>
  <c r="P19" i="1"/>
  <c r="Q19" i="1"/>
  <c r="Q12" i="2" s="1"/>
  <c r="S19" i="1"/>
  <c r="T19" i="1" s="1"/>
  <c r="U19" i="1"/>
  <c r="R12" i="2" s="1"/>
  <c r="V19" i="1"/>
  <c r="AF19" i="1"/>
  <c r="AJ19" i="1"/>
  <c r="AN19" i="1"/>
  <c r="AR19" i="1"/>
  <c r="M20" i="1"/>
  <c r="N20" i="1"/>
  <c r="P20" i="1"/>
  <c r="Q20" i="1" s="1"/>
  <c r="Q13" i="2" s="1"/>
  <c r="S20" i="1"/>
  <c r="T20" i="1"/>
  <c r="U20" i="1"/>
  <c r="R13" i="2" s="1"/>
  <c r="AF20" i="1"/>
  <c r="AJ20" i="1"/>
  <c r="AN20" i="1"/>
  <c r="AR20" i="1"/>
  <c r="J21" i="1"/>
  <c r="K21" i="1"/>
  <c r="M21" i="1"/>
  <c r="N21" i="1" s="1"/>
  <c r="P21" i="1"/>
  <c r="Q21" i="1"/>
  <c r="Q14" i="2" s="1"/>
  <c r="S21" i="1"/>
  <c r="T21" i="1" s="1"/>
  <c r="U21" i="1"/>
  <c r="V21" i="1"/>
  <c r="W21" i="1" s="1"/>
  <c r="AF21" i="1"/>
  <c r="AJ21" i="1"/>
  <c r="AN21" i="1"/>
  <c r="AR21" i="1"/>
  <c r="J22" i="1"/>
  <c r="K22" i="1" s="1"/>
  <c r="M22" i="1"/>
  <c r="N22" i="1"/>
  <c r="P22" i="1"/>
  <c r="S22" i="1"/>
  <c r="T22" i="1"/>
  <c r="U22" i="1"/>
  <c r="AF22" i="1"/>
  <c r="AJ22" i="1"/>
  <c r="AN22" i="1"/>
  <c r="AR22" i="1"/>
  <c r="AF23" i="1"/>
  <c r="AJ23" i="1"/>
  <c r="AN23" i="1"/>
  <c r="AR23" i="1"/>
  <c r="J24" i="1"/>
  <c r="K24" i="1"/>
  <c r="M24" i="1"/>
  <c r="N24" i="1" s="1"/>
  <c r="P24" i="1"/>
  <c r="Q24" i="1"/>
  <c r="S24" i="1"/>
  <c r="T24" i="1" s="1"/>
  <c r="U24" i="1"/>
  <c r="V24" i="1"/>
  <c r="W24" i="1" s="1"/>
  <c r="AF24" i="1"/>
  <c r="AJ24" i="1"/>
  <c r="AN24" i="1"/>
  <c r="AR24" i="1"/>
  <c r="J25" i="1"/>
  <c r="M25" i="1"/>
  <c r="N25" i="1"/>
  <c r="P25" i="1"/>
  <c r="S25" i="1"/>
  <c r="T25" i="1"/>
  <c r="U25" i="1"/>
  <c r="AF25" i="1"/>
  <c r="AJ25" i="1"/>
  <c r="AN25" i="1"/>
  <c r="AR25" i="1"/>
  <c r="J26" i="1"/>
  <c r="K26" i="1"/>
  <c r="M26" i="1"/>
  <c r="N26" i="1" s="1"/>
  <c r="P26" i="1"/>
  <c r="Q26" i="1"/>
  <c r="S26" i="1"/>
  <c r="T26" i="1" s="1"/>
  <c r="U26" i="1"/>
  <c r="AF26" i="1"/>
  <c r="AJ26" i="1"/>
  <c r="AN26" i="1"/>
  <c r="AR26" i="1"/>
  <c r="J27" i="1"/>
  <c r="M27" i="1"/>
  <c r="N27" i="1"/>
  <c r="P27" i="1"/>
  <c r="Q27" i="1" s="1"/>
  <c r="S27" i="1"/>
  <c r="T27" i="1"/>
  <c r="U27" i="1"/>
  <c r="AF27" i="1"/>
  <c r="AJ27" i="1"/>
  <c r="AN27" i="1"/>
  <c r="AR27" i="1"/>
  <c r="J28" i="1"/>
  <c r="K28" i="1"/>
  <c r="M28" i="1"/>
  <c r="N28" i="1" s="1"/>
  <c r="P28" i="1"/>
  <c r="Q28" i="1"/>
  <c r="S28" i="1"/>
  <c r="T28" i="1" s="1"/>
  <c r="U28" i="1"/>
  <c r="AF28" i="1"/>
  <c r="AJ28" i="1"/>
  <c r="AN28" i="1"/>
  <c r="AR28" i="1"/>
  <c r="J29" i="1"/>
  <c r="M29" i="1"/>
  <c r="N29" i="1"/>
  <c r="P29" i="1"/>
  <c r="Q29" i="1" s="1"/>
  <c r="Q23" i="2" s="1"/>
  <c r="S29" i="1"/>
  <c r="T29" i="1"/>
  <c r="U29" i="1"/>
  <c r="R23" i="2" s="1"/>
  <c r="AF29" i="1"/>
  <c r="AJ29" i="1"/>
  <c r="AN29" i="1"/>
  <c r="AR29" i="1"/>
  <c r="J30" i="1"/>
  <c r="K30" i="1"/>
  <c r="M30" i="1"/>
  <c r="N30" i="1" s="1"/>
  <c r="P30" i="1"/>
  <c r="Q30" i="1"/>
  <c r="S30" i="1"/>
  <c r="T30" i="1" s="1"/>
  <c r="U30" i="1"/>
  <c r="V30" i="1"/>
  <c r="W30" i="1" s="1"/>
  <c r="X30" i="1" s="1"/>
  <c r="AF30" i="1"/>
  <c r="AJ30" i="1"/>
  <c r="AN30" i="1"/>
  <c r="AR30" i="1"/>
  <c r="J31" i="1"/>
  <c r="M31" i="1"/>
  <c r="N31" i="1"/>
  <c r="P31" i="1"/>
  <c r="Q31" i="1" s="1"/>
  <c r="S31" i="1"/>
  <c r="T31" i="1"/>
  <c r="U31" i="1"/>
  <c r="AF31" i="1"/>
  <c r="AJ31" i="1"/>
  <c r="AN31" i="1"/>
  <c r="AR31" i="1"/>
  <c r="J32" i="1"/>
  <c r="K32" i="1"/>
  <c r="M32" i="1"/>
  <c r="N32" i="1" s="1"/>
  <c r="P32" i="1"/>
  <c r="Q32" i="1"/>
  <c r="S32" i="1"/>
  <c r="T32" i="1" s="1"/>
  <c r="U32" i="1"/>
  <c r="V32" i="1"/>
  <c r="W32" i="1" s="1"/>
  <c r="X32" i="1" s="1"/>
  <c r="AF32" i="1"/>
  <c r="AJ32" i="1"/>
  <c r="AN32" i="1"/>
  <c r="AR32" i="1"/>
  <c r="J33" i="1"/>
  <c r="M33" i="1"/>
  <c r="N33" i="1"/>
  <c r="P33" i="1"/>
  <c r="Q33" i="1" s="1"/>
  <c r="S33" i="1"/>
  <c r="T33" i="1"/>
  <c r="U33" i="1"/>
  <c r="AF33" i="1"/>
  <c r="AJ33" i="1"/>
  <c r="AN33" i="1"/>
  <c r="AR33" i="1"/>
  <c r="J34" i="1"/>
  <c r="K34" i="1"/>
  <c r="M34" i="1"/>
  <c r="N34" i="1" s="1"/>
  <c r="P34" i="1"/>
  <c r="Q34" i="1"/>
  <c r="S34" i="1"/>
  <c r="T34" i="1" s="1"/>
  <c r="U34" i="1"/>
  <c r="AF34" i="1"/>
  <c r="AJ34" i="1"/>
  <c r="AN34" i="1"/>
  <c r="AR34" i="1"/>
  <c r="J35" i="1"/>
  <c r="M35" i="1"/>
  <c r="N35" i="1"/>
  <c r="P35" i="1"/>
  <c r="Q35" i="1" s="1"/>
  <c r="Q25" i="2" s="1"/>
  <c r="S35" i="1"/>
  <c r="T35" i="1"/>
  <c r="U35" i="1"/>
  <c r="AF35" i="1"/>
  <c r="AJ35" i="1"/>
  <c r="AN35" i="1"/>
  <c r="AR35" i="1"/>
  <c r="J36" i="1"/>
  <c r="K36" i="1"/>
  <c r="M36" i="1"/>
  <c r="N36" i="1" s="1"/>
  <c r="P36" i="1"/>
  <c r="Q36" i="1"/>
  <c r="S36" i="1"/>
  <c r="T36" i="1" s="1"/>
  <c r="U36" i="1"/>
  <c r="AF36" i="1"/>
  <c r="AJ36" i="1"/>
  <c r="AN36" i="1"/>
  <c r="AR36" i="1"/>
  <c r="J37" i="1"/>
  <c r="M37" i="1"/>
  <c r="N37" i="1"/>
  <c r="P37" i="1"/>
  <c r="Q37" i="1" s="1"/>
  <c r="S37" i="1"/>
  <c r="T37" i="1"/>
  <c r="U37" i="1"/>
  <c r="R27" i="2" s="1"/>
  <c r="AF37" i="1"/>
  <c r="AJ37" i="1"/>
  <c r="AN37" i="1"/>
  <c r="AR37" i="1"/>
  <c r="J38" i="1"/>
  <c r="K38" i="1"/>
  <c r="M38" i="1"/>
  <c r="N38" i="1" s="1"/>
  <c r="P38" i="1"/>
  <c r="Q38" i="1"/>
  <c r="S38" i="1"/>
  <c r="T38" i="1" s="1"/>
  <c r="U38" i="1"/>
  <c r="V38" i="1"/>
  <c r="W38" i="1" s="1"/>
  <c r="AF38" i="1"/>
  <c r="AJ38" i="1"/>
  <c r="AN38" i="1"/>
  <c r="AR38" i="1"/>
  <c r="J39" i="1"/>
  <c r="M39" i="1"/>
  <c r="N39" i="1"/>
  <c r="P39" i="1"/>
  <c r="Q39" i="1" s="1"/>
  <c r="S39" i="1"/>
  <c r="T39" i="1"/>
  <c r="U39" i="1"/>
  <c r="R29" i="2" s="1"/>
  <c r="AF39" i="1"/>
  <c r="AJ39" i="1"/>
  <c r="AN39" i="1"/>
  <c r="AR39" i="1"/>
  <c r="J40" i="1"/>
  <c r="K40" i="1"/>
  <c r="M40" i="1"/>
  <c r="N40" i="1" s="1"/>
  <c r="P40" i="1"/>
  <c r="Q40" i="1"/>
  <c r="Q30" i="2" s="1"/>
  <c r="S40" i="1"/>
  <c r="T40" i="1" s="1"/>
  <c r="U40" i="1"/>
  <c r="V40" i="1"/>
  <c r="W40" i="1" s="1"/>
  <c r="AF40" i="1"/>
  <c r="AJ40" i="1"/>
  <c r="AN40" i="1"/>
  <c r="AR40" i="1"/>
  <c r="J41" i="1"/>
  <c r="M41" i="1"/>
  <c r="N41" i="1"/>
  <c r="P41" i="1"/>
  <c r="Q41" i="1" s="1"/>
  <c r="S41" i="1"/>
  <c r="T41" i="1"/>
  <c r="U41" i="1"/>
  <c r="AF41" i="1"/>
  <c r="AJ41" i="1"/>
  <c r="AN41" i="1"/>
  <c r="AR41" i="1"/>
  <c r="J42" i="1"/>
  <c r="K42" i="1"/>
  <c r="M42" i="1"/>
  <c r="N42" i="1" s="1"/>
  <c r="P42" i="1"/>
  <c r="Q42" i="1"/>
  <c r="Q32" i="2" s="1"/>
  <c r="S42" i="1"/>
  <c r="T42" i="1" s="1"/>
  <c r="U42" i="1"/>
  <c r="AF42" i="1"/>
  <c r="AJ42" i="1"/>
  <c r="AN42" i="1"/>
  <c r="AR42" i="1"/>
  <c r="AF43" i="1"/>
  <c r="AJ43" i="1"/>
  <c r="AN43" i="1"/>
  <c r="AR43" i="1"/>
  <c r="J44" i="1"/>
  <c r="M44" i="1"/>
  <c r="N44" i="1"/>
  <c r="P44" i="1"/>
  <c r="Q44" i="1" s="1"/>
  <c r="S44" i="1"/>
  <c r="T44" i="1"/>
  <c r="U44" i="1"/>
  <c r="AF44" i="1"/>
  <c r="AJ44" i="1"/>
  <c r="AN44" i="1"/>
  <c r="AR44" i="1"/>
  <c r="J45" i="1"/>
  <c r="K45" i="1"/>
  <c r="M45" i="1"/>
  <c r="N45" i="1" s="1"/>
  <c r="P45" i="1"/>
  <c r="Q45" i="1"/>
  <c r="S45" i="1"/>
  <c r="T45" i="1" s="1"/>
  <c r="U45" i="1"/>
  <c r="AF45" i="1"/>
  <c r="AJ45" i="1"/>
  <c r="AN45" i="1"/>
  <c r="AR45" i="1"/>
  <c r="J46" i="1"/>
  <c r="M46" i="1"/>
  <c r="N46" i="1"/>
  <c r="P46" i="1"/>
  <c r="Q46" i="1" s="1"/>
  <c r="S46" i="1"/>
  <c r="T46" i="1"/>
  <c r="U46" i="1"/>
  <c r="R40" i="2" s="1"/>
  <c r="AF46" i="1"/>
  <c r="AJ46" i="1"/>
  <c r="AN46" i="1"/>
  <c r="AR46" i="1"/>
  <c r="K47" i="1"/>
  <c r="M47" i="1"/>
  <c r="N47" i="1" s="1"/>
  <c r="P47" i="1"/>
  <c r="Q47" i="1" s="1"/>
  <c r="S47" i="1"/>
  <c r="T47" i="1" s="1"/>
  <c r="U47" i="1"/>
  <c r="AF47" i="1"/>
  <c r="AJ47" i="1"/>
  <c r="AN47" i="1"/>
  <c r="AR47" i="1"/>
  <c r="K48" i="1"/>
  <c r="M48" i="1"/>
  <c r="N48" i="1" s="1"/>
  <c r="P48" i="1"/>
  <c r="Q48" i="1"/>
  <c r="S48" i="1"/>
  <c r="T48" i="1" s="1"/>
  <c r="U48" i="1"/>
  <c r="V48" i="1"/>
  <c r="W48" i="1" s="1"/>
  <c r="X48" i="1" s="1"/>
  <c r="AF48" i="1"/>
  <c r="AJ48" i="1"/>
  <c r="AN48" i="1"/>
  <c r="AR48" i="1"/>
  <c r="K49" i="1"/>
  <c r="M49" i="1"/>
  <c r="N49" i="1" s="1"/>
  <c r="P49" i="1"/>
  <c r="Q49" i="1" s="1"/>
  <c r="S49" i="1"/>
  <c r="T49" i="1" s="1"/>
  <c r="U49" i="1"/>
  <c r="AF49" i="1"/>
  <c r="AJ49" i="1"/>
  <c r="AN49" i="1"/>
  <c r="AR49" i="1"/>
  <c r="J50" i="1"/>
  <c r="K50" i="1" s="1"/>
  <c r="M50" i="1"/>
  <c r="N50" i="1" s="1"/>
  <c r="P50" i="1"/>
  <c r="Q50" i="1" s="1"/>
  <c r="Q42" i="2" s="1"/>
  <c r="S50" i="1"/>
  <c r="T50" i="1" s="1"/>
  <c r="U50" i="1"/>
  <c r="AF50" i="1"/>
  <c r="AJ50" i="1"/>
  <c r="AN50" i="1"/>
  <c r="AR50" i="1"/>
  <c r="J51" i="1"/>
  <c r="K51" i="1" s="1"/>
  <c r="M51" i="1"/>
  <c r="N51" i="1" s="1"/>
  <c r="P51" i="1"/>
  <c r="Q51" i="1" s="1"/>
  <c r="Q43" i="2" s="1"/>
  <c r="S51" i="1"/>
  <c r="T51" i="1" s="1"/>
  <c r="U51" i="1"/>
  <c r="AF51" i="1"/>
  <c r="AJ51" i="1"/>
  <c r="AN51" i="1"/>
  <c r="AR51" i="1"/>
  <c r="J52" i="1"/>
  <c r="K52" i="1" s="1"/>
  <c r="M52" i="1"/>
  <c r="N52" i="1" s="1"/>
  <c r="P52" i="1"/>
  <c r="Q52" i="1" s="1"/>
  <c r="Q44" i="2" s="1"/>
  <c r="S52" i="1"/>
  <c r="T52" i="1" s="1"/>
  <c r="U52" i="1"/>
  <c r="R44" i="2" s="1"/>
  <c r="AF52" i="1"/>
  <c r="AJ52" i="1"/>
  <c r="AN52" i="1"/>
  <c r="AR52" i="1"/>
  <c r="J53" i="1"/>
  <c r="K53" i="1" s="1"/>
  <c r="M53" i="1"/>
  <c r="N53" i="1" s="1"/>
  <c r="P53" i="1"/>
  <c r="Q53" i="1" s="1"/>
  <c r="Q45" i="2" s="1"/>
  <c r="S53" i="1"/>
  <c r="T53" i="1" s="1"/>
  <c r="U53" i="1"/>
  <c r="AF53" i="1"/>
  <c r="AJ53" i="1"/>
  <c r="AN53" i="1"/>
  <c r="AR53" i="1"/>
  <c r="AF54" i="1"/>
  <c r="AJ54" i="1"/>
  <c r="AN54" i="1"/>
  <c r="AR54" i="1"/>
  <c r="J55" i="1"/>
  <c r="K55" i="1" s="1"/>
  <c r="M55" i="1"/>
  <c r="N55" i="1" s="1"/>
  <c r="P55" i="1"/>
  <c r="Q55" i="1" s="1"/>
  <c r="S55" i="1"/>
  <c r="T55" i="1" s="1"/>
  <c r="U55" i="1"/>
  <c r="AF55" i="1"/>
  <c r="AJ55" i="1"/>
  <c r="AN55" i="1"/>
  <c r="AR55" i="1"/>
  <c r="J56" i="1"/>
  <c r="K56" i="1" s="1"/>
  <c r="M56" i="1"/>
  <c r="N56" i="1" s="1"/>
  <c r="P56" i="1"/>
  <c r="Q56" i="1" s="1"/>
  <c r="Q52" i="2" s="1"/>
  <c r="S56" i="1"/>
  <c r="T56" i="1" s="1"/>
  <c r="U56" i="1"/>
  <c r="AF56" i="1"/>
  <c r="AJ56" i="1"/>
  <c r="AN56" i="1"/>
  <c r="AR56" i="1"/>
  <c r="J57" i="1"/>
  <c r="K57" i="1" s="1"/>
  <c r="M57" i="1"/>
  <c r="N57" i="1" s="1"/>
  <c r="P57" i="1"/>
  <c r="Q57" i="1" s="1"/>
  <c r="Q53" i="2" s="1"/>
  <c r="S57" i="1"/>
  <c r="T57" i="1" s="1"/>
  <c r="U57" i="1"/>
  <c r="AF57" i="1"/>
  <c r="AJ57" i="1"/>
  <c r="J58" i="1"/>
  <c r="K58" i="1" s="1"/>
  <c r="M58" i="1"/>
  <c r="N58" i="1" s="1"/>
  <c r="P58" i="1"/>
  <c r="Q58" i="1" s="1"/>
  <c r="S58" i="1"/>
  <c r="T58" i="1" s="1"/>
  <c r="U58" i="1"/>
  <c r="AF58" i="1"/>
  <c r="AJ58" i="1"/>
  <c r="AN58" i="1"/>
  <c r="AR58" i="1"/>
  <c r="AF59" i="1"/>
  <c r="AJ59" i="1"/>
  <c r="AN59" i="1"/>
  <c r="AR59" i="1"/>
  <c r="J60" i="1"/>
  <c r="K60" i="1" s="1"/>
  <c r="M60" i="1"/>
  <c r="N60" i="1" s="1"/>
  <c r="P60" i="1"/>
  <c r="Q60" i="1" s="1"/>
  <c r="S60" i="1"/>
  <c r="T60" i="1" s="1"/>
  <c r="U60" i="1"/>
  <c r="AF60" i="1"/>
  <c r="AJ60" i="1"/>
  <c r="AN60" i="1"/>
  <c r="AR60" i="1"/>
  <c r="F61" i="1"/>
  <c r="N6" i="2"/>
  <c r="N9" i="2"/>
  <c r="O9" i="2"/>
  <c r="Q9" i="2"/>
  <c r="N10" i="2"/>
  <c r="O10" i="2"/>
  <c r="P10" i="2"/>
  <c r="R10" i="2"/>
  <c r="S10" i="2"/>
  <c r="N11" i="2"/>
  <c r="O11" i="2"/>
  <c r="P11" i="2"/>
  <c r="N12" i="2"/>
  <c r="O12" i="2"/>
  <c r="P12" i="2"/>
  <c r="S12" i="2"/>
  <c r="N13" i="2"/>
  <c r="O13" i="2"/>
  <c r="P13" i="2"/>
  <c r="N14" i="2"/>
  <c r="O14" i="2"/>
  <c r="P14" i="2"/>
  <c r="R14" i="2"/>
  <c r="N15" i="2"/>
  <c r="O15" i="2"/>
  <c r="R15" i="2"/>
  <c r="N16" i="2"/>
  <c r="O16" i="2"/>
  <c r="P16" i="2"/>
  <c r="Q16" i="2"/>
  <c r="R16" i="2"/>
  <c r="S16" i="2"/>
  <c r="T16" i="2"/>
  <c r="N17" i="2"/>
  <c r="O17" i="2"/>
  <c r="P17" i="2"/>
  <c r="R17" i="2"/>
  <c r="N18" i="2"/>
  <c r="O18" i="2"/>
  <c r="R18" i="2"/>
  <c r="N20" i="2"/>
  <c r="N23" i="2"/>
  <c r="O23" i="2"/>
  <c r="P23" i="2"/>
  <c r="N24" i="2"/>
  <c r="O24" i="2"/>
  <c r="P24" i="2"/>
  <c r="Q24" i="2"/>
  <c r="R24" i="2"/>
  <c r="N25" i="2"/>
  <c r="O25" i="2"/>
  <c r="P25" i="2"/>
  <c r="R25" i="2"/>
  <c r="N26" i="2"/>
  <c r="O26" i="2"/>
  <c r="P26" i="2"/>
  <c r="Q26" i="2"/>
  <c r="R26" i="2"/>
  <c r="N27" i="2"/>
  <c r="O27" i="2"/>
  <c r="P27" i="2"/>
  <c r="Q27" i="2"/>
  <c r="N28" i="2"/>
  <c r="O28" i="2"/>
  <c r="P28" i="2"/>
  <c r="Q28" i="2"/>
  <c r="R28" i="2"/>
  <c r="S28" i="2"/>
  <c r="N29" i="2"/>
  <c r="O29" i="2"/>
  <c r="Q29" i="2"/>
  <c r="N30" i="2"/>
  <c r="O30" i="2"/>
  <c r="P30" i="2"/>
  <c r="R30" i="2"/>
  <c r="S30" i="2"/>
  <c r="N31" i="2"/>
  <c r="O31" i="2"/>
  <c r="P31" i="2"/>
  <c r="Q31" i="2"/>
  <c r="R31" i="2"/>
  <c r="N32" i="2"/>
  <c r="O32" i="2"/>
  <c r="P32" i="2"/>
  <c r="R32" i="2"/>
  <c r="N35" i="2"/>
  <c r="N38" i="2"/>
  <c r="O38" i="2"/>
  <c r="P38" i="2"/>
  <c r="Q38" i="2"/>
  <c r="R38" i="2"/>
  <c r="N39" i="2"/>
  <c r="O39" i="2"/>
  <c r="P39" i="2"/>
  <c r="Q39" i="2"/>
  <c r="R39" i="2"/>
  <c r="N40" i="2"/>
  <c r="O40" i="2"/>
  <c r="P40" i="2"/>
  <c r="Q40" i="2"/>
  <c r="N41" i="2"/>
  <c r="O41" i="2"/>
  <c r="R41" i="2"/>
  <c r="N42" i="2"/>
  <c r="O42" i="2"/>
  <c r="R42" i="2"/>
  <c r="N43" i="2"/>
  <c r="O43" i="2"/>
  <c r="P43" i="2"/>
  <c r="R43" i="2"/>
  <c r="N44" i="2"/>
  <c r="O44" i="2"/>
  <c r="P44" i="2"/>
  <c r="N45" i="2"/>
  <c r="O45" i="2"/>
  <c r="P45" i="2"/>
  <c r="R45" i="2"/>
  <c r="N48" i="2"/>
  <c r="N51" i="2"/>
  <c r="O51" i="2"/>
  <c r="R51" i="2"/>
  <c r="N52" i="2"/>
  <c r="O52" i="2"/>
  <c r="P52" i="2"/>
  <c r="R52" i="2"/>
  <c r="N53" i="2"/>
  <c r="O53" i="2"/>
  <c r="P53" i="2"/>
  <c r="R53" i="2"/>
  <c r="N56" i="2"/>
  <c r="N59" i="2"/>
  <c r="O59" i="2"/>
  <c r="P59" i="2"/>
  <c r="Q59" i="2"/>
  <c r="R59" i="2"/>
  <c r="S59" i="2"/>
  <c r="T59" i="2"/>
  <c r="N60" i="2"/>
  <c r="O60" i="2"/>
  <c r="P60" i="2"/>
  <c r="R60" i="2"/>
  <c r="N61" i="2"/>
  <c r="O61" i="2"/>
  <c r="P61" i="2"/>
  <c r="Q61" i="2"/>
  <c r="R61" i="2"/>
  <c r="S61" i="2"/>
  <c r="T61" i="2"/>
  <c r="M64" i="2"/>
  <c r="N67" i="2"/>
  <c r="O67" i="2"/>
  <c r="P67" i="2"/>
  <c r="Q67" i="2"/>
  <c r="R67" i="2"/>
  <c r="N68" i="2"/>
  <c r="O68" i="2"/>
  <c r="R68" i="2"/>
  <c r="N69" i="2"/>
  <c r="O69" i="2"/>
  <c r="P69" i="2"/>
  <c r="Q69" i="2"/>
  <c r="R69" i="2"/>
  <c r="S69" i="2"/>
  <c r="W17" i="1" l="1"/>
  <c r="W19" i="1"/>
  <c r="T12" i="2" s="1"/>
  <c r="K41" i="1"/>
  <c r="W41" i="1" s="1"/>
  <c r="V41" i="1"/>
  <c r="S31" i="2" s="1"/>
  <c r="K33" i="1"/>
  <c r="V33" i="1"/>
  <c r="W33" i="1" s="1"/>
  <c r="X33" i="1" s="1"/>
  <c r="Q22" i="1"/>
  <c r="Q15" i="2" s="1"/>
  <c r="V22" i="1"/>
  <c r="K16" i="1"/>
  <c r="V16" i="1"/>
  <c r="P51" i="2"/>
  <c r="K44" i="1"/>
  <c r="V44" i="1"/>
  <c r="K35" i="1"/>
  <c r="V35" i="1"/>
  <c r="K27" i="1"/>
  <c r="V27" i="1"/>
  <c r="W27" i="1" s="1"/>
  <c r="X27" i="1" s="1"/>
  <c r="P18" i="2"/>
  <c r="Q25" i="1"/>
  <c r="Q18" i="2" s="1"/>
  <c r="Q17" i="2"/>
  <c r="S14" i="2"/>
  <c r="P15" i="2"/>
  <c r="P9" i="2"/>
  <c r="K46" i="1"/>
  <c r="V46" i="1"/>
  <c r="V42" i="1"/>
  <c r="K37" i="1"/>
  <c r="V37" i="1"/>
  <c r="V34" i="1"/>
  <c r="K29" i="1"/>
  <c r="V29" i="1"/>
  <c r="V26" i="1"/>
  <c r="W26" i="1" s="1"/>
  <c r="X26" i="1" s="1"/>
  <c r="K20" i="1"/>
  <c r="V20" i="1"/>
  <c r="Q18" i="1"/>
  <c r="Q11" i="2" s="1"/>
  <c r="V18" i="1"/>
  <c r="K25" i="1"/>
  <c r="V25" i="1"/>
  <c r="P29" i="2"/>
  <c r="S67" i="2"/>
  <c r="P42" i="2"/>
  <c r="P41" i="2"/>
  <c r="P68" i="2"/>
  <c r="S17" i="2"/>
  <c r="V45" i="1"/>
  <c r="K39" i="1"/>
  <c r="V39" i="1"/>
  <c r="V36" i="1"/>
  <c r="K31" i="1"/>
  <c r="V31" i="1"/>
  <c r="W31" i="1" s="1"/>
  <c r="X31" i="1" s="1"/>
  <c r="V28" i="1"/>
  <c r="W28" i="1" s="1"/>
  <c r="X28" i="1" s="1"/>
  <c r="K13" i="1"/>
  <c r="V13" i="1"/>
  <c r="C4" i="2"/>
  <c r="F4" i="2"/>
  <c r="Q41" i="2"/>
  <c r="Q60" i="2"/>
  <c r="H4" i="2"/>
  <c r="G4" i="2"/>
  <c r="Q51" i="2"/>
  <c r="T31" i="2"/>
  <c r="X41" i="1"/>
  <c r="X40" i="1"/>
  <c r="T30" i="2"/>
  <c r="X38" i="1"/>
  <c r="T28" i="2"/>
  <c r="X24" i="1"/>
  <c r="T17" i="2"/>
  <c r="T14" i="2"/>
  <c r="X21" i="1"/>
  <c r="T10" i="2"/>
  <c r="X17" i="1"/>
  <c r="T69" i="2"/>
  <c r="X14" i="1"/>
  <c r="T67" i="2"/>
  <c r="X12" i="1"/>
  <c r="V60" i="1"/>
  <c r="V58" i="1"/>
  <c r="W58" i="1" s="1"/>
  <c r="X58" i="1" s="1"/>
  <c r="V57" i="1"/>
  <c r="V56" i="1"/>
  <c r="V55" i="1"/>
  <c r="V53" i="1"/>
  <c r="V52" i="1"/>
  <c r="V51" i="1"/>
  <c r="V50" i="1"/>
  <c r="V49" i="1"/>
  <c r="W49" i="1" s="1"/>
  <c r="X49" i="1" s="1"/>
  <c r="V47" i="1"/>
  <c r="X19" i="1" l="1"/>
  <c r="W18" i="1"/>
  <c r="S11" i="2"/>
  <c r="W44" i="1"/>
  <c r="S38" i="2"/>
  <c r="I4" i="2"/>
  <c r="W39" i="1"/>
  <c r="S29" i="2"/>
  <c r="W29" i="1"/>
  <c r="S23" i="2"/>
  <c r="D4" i="2"/>
  <c r="W22" i="1"/>
  <c r="S15" i="2"/>
  <c r="W37" i="1"/>
  <c r="S27" i="2"/>
  <c r="W25" i="1"/>
  <c r="S18" i="2"/>
  <c r="W20" i="1"/>
  <c r="S13" i="2"/>
  <c r="W42" i="1"/>
  <c r="S32" i="2"/>
  <c r="W35" i="1"/>
  <c r="S25" i="2"/>
  <c r="W36" i="1"/>
  <c r="S26" i="2"/>
  <c r="W13" i="1"/>
  <c r="S68" i="2"/>
  <c r="W45" i="1"/>
  <c r="S39" i="2"/>
  <c r="W34" i="1"/>
  <c r="S24" i="2"/>
  <c r="W46" i="1"/>
  <c r="S40" i="2"/>
  <c r="W16" i="1"/>
  <c r="S9" i="2"/>
  <c r="E4" i="2"/>
  <c r="W51" i="1"/>
  <c r="S43" i="2"/>
  <c r="W53" i="1"/>
  <c r="S45" i="2"/>
  <c r="S52" i="2"/>
  <c r="W56" i="1"/>
  <c r="W47" i="1"/>
  <c r="S41" i="2"/>
  <c r="S42" i="2"/>
  <c r="W50" i="1"/>
  <c r="S44" i="2"/>
  <c r="W52" i="1"/>
  <c r="W55" i="1"/>
  <c r="S51" i="2"/>
  <c r="W57" i="1"/>
  <c r="S53" i="2"/>
  <c r="S60" i="2"/>
  <c r="W60" i="1"/>
  <c r="T23" i="2" l="1"/>
  <c r="X29" i="1"/>
  <c r="X46" i="1"/>
  <c r="T40" i="2"/>
  <c r="X45" i="1"/>
  <c r="T39" i="2"/>
  <c r="T26" i="2"/>
  <c r="X36" i="1"/>
  <c r="T32" i="2"/>
  <c r="X42" i="1"/>
  <c r="X25" i="1"/>
  <c r="T18" i="2"/>
  <c r="T15" i="2"/>
  <c r="X22" i="1"/>
  <c r="X44" i="1"/>
  <c r="T38" i="2"/>
  <c r="T29" i="2"/>
  <c r="X39" i="1"/>
  <c r="T9" i="2"/>
  <c r="X16" i="1"/>
  <c r="T24" i="2"/>
  <c r="X34" i="1"/>
  <c r="T68" i="2"/>
  <c r="X13" i="1"/>
  <c r="C5" i="2" s="1"/>
  <c r="T25" i="2"/>
  <c r="X35" i="1"/>
  <c r="T13" i="2"/>
  <c r="X20" i="1"/>
  <c r="T27" i="2"/>
  <c r="X37" i="1"/>
  <c r="T11" i="2"/>
  <c r="X18" i="1"/>
  <c r="X57" i="1"/>
  <c r="T53" i="2"/>
  <c r="X55" i="1"/>
  <c r="T51" i="2"/>
  <c r="X47" i="1"/>
  <c r="T41" i="2"/>
  <c r="X53" i="1"/>
  <c r="T45" i="2"/>
  <c r="X51" i="1"/>
  <c r="T43" i="2"/>
  <c r="X60" i="1"/>
  <c r="H5" i="2" s="1"/>
  <c r="T60" i="2"/>
  <c r="X52" i="1"/>
  <c r="T44" i="2"/>
  <c r="X50" i="1"/>
  <c r="T42" i="2"/>
  <c r="X56" i="1"/>
  <c r="T52" i="2"/>
  <c r="E5" i="2" l="1"/>
  <c r="D5" i="2"/>
  <c r="X10" i="1"/>
  <c r="I5" i="2" s="1"/>
  <c r="F5" i="2"/>
  <c r="G5" i="2"/>
</calcChain>
</file>

<file path=xl/sharedStrings.xml><?xml version="1.0" encoding="utf-8"?>
<sst xmlns="http://schemas.openxmlformats.org/spreadsheetml/2006/main" count="582" uniqueCount="355">
  <si>
    <t>SECRETARÍA DISTRITAL DE GOBIERNO</t>
  </si>
  <si>
    <t>FORMATO DE FORMULACIÓN Y SEGUIMIENTO DE PLANES DE GESTIÓN</t>
  </si>
  <si>
    <t>VIGENCIA 2016</t>
  </si>
  <si>
    <t>MISIÓN:</t>
  </si>
  <si>
    <t xml:space="preserve">Lideramos la gestión política distrital, el desarrollo local y la formulación e implementación de políticas públicas de convivencia, seguridad, derechos humanos y acceso a la justicia; garantizando la gobernabilidad y la cultura democrática con participación, transparencia, inclusión y sostenibilidad  para lograr una  Bogotá más humana.
</t>
  </si>
  <si>
    <t>DEPENDENCIA</t>
  </si>
  <si>
    <t>Alcaldía Local de MARTIRES</t>
  </si>
  <si>
    <t>FECHA DE FORMULACION DD/MM/AA</t>
  </si>
  <si>
    <t>RESPONSABLE DEPENDENCIA</t>
  </si>
  <si>
    <t>Alcalde Local de MARTIRES</t>
  </si>
  <si>
    <t>OBJETIVO ESTRATÉGICO</t>
  </si>
  <si>
    <t>OBJETIVO DE CALIDAD</t>
  </si>
  <si>
    <t>PROCESO</t>
  </si>
  <si>
    <t>Identificación Meta Especifica</t>
  </si>
  <si>
    <t>META PROCESO</t>
  </si>
  <si>
    <t>POND META</t>
  </si>
  <si>
    <t>ESTRUCTURA DEL INDICADOR</t>
  </si>
  <si>
    <t>Tipo de Anualización</t>
  </si>
  <si>
    <t>CUANTIFICACIÓN DE LA META</t>
  </si>
  <si>
    <t>INDICADOR</t>
  </si>
  <si>
    <t>I</t>
  </si>
  <si>
    <t>II</t>
  </si>
  <si>
    <t>III</t>
  </si>
  <si>
    <t>IV</t>
  </si>
  <si>
    <t>ANUAL</t>
  </si>
  <si>
    <t>Avance Anual Plan de Gestión</t>
  </si>
  <si>
    <t>NOMBRE</t>
  </si>
  <si>
    <t>DEFINICIÓN</t>
  </si>
  <si>
    <t>FÓRMULA</t>
  </si>
  <si>
    <t>TIPO DE INDICADOR</t>
  </si>
  <si>
    <t>FUENTE DE DATOS DE INDICADOR</t>
  </si>
  <si>
    <t>OBSERVACIONES</t>
  </si>
  <si>
    <t>Prog</t>
  </si>
  <si>
    <t>Eject</t>
  </si>
  <si>
    <t>% Eject</t>
  </si>
  <si>
    <t>NUMERADOR ( Nombre de la Variable)</t>
  </si>
  <si>
    <t>DENOMINADOR ( Nombre de la variable)</t>
  </si>
  <si>
    <t>TRIMESTRE I</t>
  </si>
  <si>
    <t>TRIMESTRE II</t>
  </si>
  <si>
    <t>TRIMESTRE III</t>
  </si>
  <si>
    <t>TRIMESTRE IV</t>
  </si>
  <si>
    <t>TIPO DE PROCESOS: ESTRATÉGICOS</t>
  </si>
  <si>
    <t>Programado</t>
  </si>
  <si>
    <t>Ejecutado</t>
  </si>
  <si>
    <t>Análisis de avance</t>
  </si>
  <si>
    <t>Medio de verificación.</t>
  </si>
  <si>
    <t>Mejorar y fortalecer la capacidad institucional en el marco de la modernización de la gestión administrativa que permita el cumplimiento de su que hacer misional</t>
  </si>
  <si>
    <t>GESTIÓN DE COMUNICACIONES</t>
  </si>
  <si>
    <t>Realizar 4 campañas comunicativas orientadas a difundir los servicios institucionales y promover el control social. (Meta nivel local)</t>
  </si>
  <si>
    <t>Cantidad</t>
  </si>
  <si>
    <t>Suma</t>
  </si>
  <si>
    <t>Campañas comunicativas realizadas</t>
  </si>
  <si>
    <t xml:space="preserve">El indicador mide la cantidad de campañas de comunicación realizadas en relación a su programación, las mimas están orientadas a difundir servicios institucionales u orientadas a promover el control social </t>
  </si>
  <si>
    <t>N° de campañas realizadas</t>
  </si>
  <si>
    <t>N° de campañas programadas</t>
  </si>
  <si>
    <t>Eficacia</t>
  </si>
  <si>
    <t xml:space="preserve">carpeta de gestión de la oficina de prensa </t>
  </si>
  <si>
    <r>
      <t xml:space="preserve">Formular </t>
    </r>
    <r>
      <rPr>
        <sz val="10"/>
        <color indexed="10"/>
        <rFont val="Arial"/>
        <family val="2"/>
        <charset val="1"/>
      </rPr>
      <t xml:space="preserve">1 </t>
    </r>
    <r>
      <rPr>
        <sz val="10"/>
        <rFont val="Arial"/>
        <family val="2"/>
      </rPr>
      <t>plan de comunicaciones para la generación, acceso y democratización de la información soporte para la toma de decisiones de la entidad. (Meta nivel local).</t>
    </r>
  </si>
  <si>
    <t xml:space="preserve">Cantidad </t>
  </si>
  <si>
    <t>Plan de comunicación formulado para la generación, acceso y democratización de la información</t>
  </si>
  <si>
    <t xml:space="preserve">El indicador mide la formulación del plan de comunicaciones en relación a la fecha programada para su formulación. </t>
  </si>
  <si>
    <t>N° de planes de comunicación formulados</t>
  </si>
  <si>
    <t>N° planes de comunicación Programados</t>
  </si>
  <si>
    <t>Formular 6 estrategias de comunicación externa  e interna para la entidad. (Meta nivel local).</t>
  </si>
  <si>
    <t>Estrategias de comunicación internas y externas formuladas</t>
  </si>
  <si>
    <t xml:space="preserve">El indicador mide la cantidad de estrategias de comunicación formuladas en relación a una cantidad determinada de estrategias programadas de tal manera que se cumplan con los procedimientos establecidos en el SIG. </t>
  </si>
  <si>
    <t>N° de estrategias  comunicativas Formuladas</t>
  </si>
  <si>
    <t>N° de estrategias comunicativas programadas</t>
  </si>
  <si>
    <t>TIPO DE PROCESOS DE APOYO</t>
  </si>
  <si>
    <t>GESTIÓN Y ADQUISICIÓN DE RECURSOS (LOCAL)</t>
  </si>
  <si>
    <r>
      <t xml:space="preserve">Registrar el </t>
    </r>
    <r>
      <rPr>
        <sz val="10"/>
        <color indexed="10"/>
        <rFont val="Arial"/>
        <family val="2"/>
        <charset val="1"/>
      </rPr>
      <t>100</t>
    </r>
    <r>
      <rPr>
        <sz val="10"/>
        <color indexed="8"/>
        <rFont val="Arial"/>
        <family val="2"/>
        <charset val="1"/>
      </rPr>
      <t>% de las modificaciones al Plan Anual de Adquisiciones en el SECOP y página web de la Alcaldía antes de iniciar el proceso contractual.</t>
    </r>
  </si>
  <si>
    <t>Porcentaje</t>
  </si>
  <si>
    <t>Constante</t>
  </si>
  <si>
    <t>Modificaciones al Plan Anual de Adquisiciones, registradas en el SECOP y página web de la Alcaldía antes de iniciar el proceso contractual.</t>
  </si>
  <si>
    <t>El indicador mide el porcentaje de modificaciones al plan de adquisiciones que se  registran en el SECOP y página Web de la alcaldía antes del inicio del proceso contractual.
Decreto 1510 de 2013. Artículo 7°. Actualización del Plan Anual de Adquisiciones. La Entidad Estatal debe actualizar el Plan Anual de Adquisiciones por lo menos una vez durante su vigencia, en la forma y la oportunidad que para el efecto disponga Colombia Compra Eficiente. 
La Entidad Estatal debe actualizar el Plan Anual de Adquisiciones cuando: (i) haya ajustes en los cronogramas de adquisición, valores, modalidad de selección, origen de los recursos; (ii) para incluir nuevas obras, bienes y/o servicios; (iii) excluir obras, bienes y/o servicios; o (iv) modificar el presupuesto anual de adquisiciones
Manual de Contratación Local 2L-GAR-M1
Plan Anticorrupción y de Atención a la Ciudadanía</t>
  </si>
  <si>
    <t>N° de modificaciones al plan de adquisiciones registradas en el SECOP y página web de la Alcaldía antes de iniciar el proceso contractual</t>
  </si>
  <si>
    <t>N° de modificaciones aprobadas en comité de contratación</t>
  </si>
  <si>
    <t xml:space="preserve">Documento modificado en los aplicativos vigentes
</t>
  </si>
  <si>
    <r>
      <t xml:space="preserve">Comprometer el </t>
    </r>
    <r>
      <rPr>
        <sz val="10"/>
        <rFont val="Arial"/>
        <family val="2"/>
      </rPr>
      <t>97%</t>
    </r>
    <r>
      <rPr>
        <sz val="10"/>
        <color indexed="8"/>
        <rFont val="Arial"/>
        <family val="2"/>
        <charset val="1"/>
      </rPr>
      <t xml:space="preserve"> del presupuesto de inversión asignado a la vigencia 2016</t>
    </r>
  </si>
  <si>
    <t>Creciente</t>
  </si>
  <si>
    <t>Presupuesto de inversión comprometido</t>
  </si>
  <si>
    <t>El indicador mide el porcentaje del presupuesto de inversión, asignado a la vigencia, que se ha  comprometido de manera acumulada 
El presupuesto que se tiene en cuenta es el de inversión ( Código 3-3-1 Directa)</t>
  </si>
  <si>
    <t>Valor del presupuesto  de inversión comprometido</t>
  </si>
  <si>
    <t>Valor del presupuesto  inversión asignado a la vigencia</t>
  </si>
  <si>
    <r>
      <t xml:space="preserve">PREDIS
</t>
    </r>
    <r>
      <rPr>
        <sz val="10"/>
        <color indexed="8"/>
        <rFont val="Arial"/>
        <family val="2"/>
        <charset val="128"/>
      </rPr>
      <t>Inversión(Código 3-3-1 Directa)</t>
    </r>
  </si>
  <si>
    <t>Girar del 29% del presupuesto de inversión asignado a la vigencia 2016</t>
  </si>
  <si>
    <t>Presupuesto de inversión girado</t>
  </si>
  <si>
    <t>El indicador mide el porcentaje del presupuesto de inversión, asignado a la vigencia, que se ha logrado girar  de manera acumulada 
El presupuesto que se tiene en cuenta es el de  inversión ( Código 3-3-1 Directa)</t>
  </si>
  <si>
    <t>Valor del presupuesto de inversión girado</t>
  </si>
  <si>
    <t>Valor del presupuesto de inversión asignado a la vigencia</t>
  </si>
  <si>
    <t>PREDIS
Inversión( Código 3-3-1 Directa)</t>
  </si>
  <si>
    <r>
      <t>Girar el 65</t>
    </r>
    <r>
      <rPr>
        <sz val="10"/>
        <color indexed="8"/>
        <rFont val="Arial"/>
        <family val="2"/>
      </rPr>
      <t>%</t>
    </r>
    <r>
      <rPr>
        <sz val="10"/>
        <color indexed="8"/>
        <rFont val="Arial"/>
        <family val="2"/>
        <charset val="1"/>
      </rPr>
      <t xml:space="preserve"> de las obligaciones por pagar constituidas con recursos de la vigencia 2015 y años anteriores (Inversión y funcionamiento) </t>
    </r>
  </si>
  <si>
    <t>Obligaciones por pagar constituidas con recursos de la vigencia 2015 y años anteriores giradas 
(Inversión y funcionamiento)</t>
  </si>
  <si>
    <t>El indicador mide el porcentaje de giros de las obligaciones por pagar de las obligaciones constituidas  con recursos de la vigencia 2015 y años anteriores en inversión y funcionamiento 
Para obligaciones por pagar en funcionamiento se tendrá en cuenta el rubro (Código 3-1-8 Obligaciones por pagar) y para inversión el rubro (3-3-6 Obligaciones por pagar)</t>
  </si>
  <si>
    <t>Valor del giro las obligaciones por pagar en inversión y funcionamiento</t>
  </si>
  <si>
    <t>Valor de las obligaciones por pagar en inversión y funcionamiento.</t>
  </si>
  <si>
    <t>PREDIS
Funcionamiento (Código 3-1-8 Obligaciones por pagar)
Inversión
(3-3-6 Obligaciones por pagar)</t>
  </si>
  <si>
    <r>
      <t xml:space="preserve">Cumplir el </t>
    </r>
    <r>
      <rPr>
        <sz val="10"/>
        <color indexed="10"/>
        <rFont val="Arial"/>
        <family val="2"/>
        <charset val="1"/>
      </rPr>
      <t>97%</t>
    </r>
    <r>
      <rPr>
        <sz val="10"/>
        <color indexed="8"/>
        <rFont val="Arial"/>
        <family val="2"/>
        <charset val="1"/>
      </rPr>
      <t xml:space="preserve"> del PAC mensualmente </t>
    </r>
  </si>
  <si>
    <t xml:space="preserve">
Programación Anual de Caja (PAC) cumplido mensualmente</t>
  </si>
  <si>
    <t>El indicador mide el cumplimiento mensual de la programación del PAC</t>
  </si>
  <si>
    <t>Valor girado</t>
  </si>
  <si>
    <t xml:space="preserve">Valor programado
</t>
  </si>
  <si>
    <r>
      <t xml:space="preserve">Ingresar </t>
    </r>
    <r>
      <rPr>
        <sz val="10"/>
        <color indexed="10"/>
        <rFont val="Arial"/>
        <family val="2"/>
        <charset val="1"/>
      </rPr>
      <t>100</t>
    </r>
    <r>
      <rPr>
        <sz val="10"/>
        <color indexed="8"/>
        <rFont val="Arial"/>
        <family val="2"/>
        <charset val="1"/>
      </rPr>
      <t>% de los bienes y elementos adquiridos para los proyectos de inversión en el aplicativo SAI Y SAE en los tiempos estipulados en el contrato evidenciando su trazabilidad</t>
    </r>
  </si>
  <si>
    <t>Bienes y elementos adquiridos por los proyectos de inversión ingresados en el aplicativo SAI Y SAE.</t>
  </si>
  <si>
    <t xml:space="preserve">El indicador mide el porcentaje de bienes y elementos para los proyectos de inversión que son ingresados al almacén a través del  aplicativo SAI y SAE </t>
  </si>
  <si>
    <t>N° de bienes y elementos ingresados en el aplicativo SAI Y SAE</t>
  </si>
  <si>
    <t>N° de bienes y elementos adquiridos para los proyectos de inversión</t>
  </si>
  <si>
    <t>SAI y SAE</t>
  </si>
  <si>
    <t xml:space="preserve"> la trazabilidad se evidencia a través de aplicativo Orfeo. en la medición no se incluyen los bienes perecederos tales como alimentos, los cuales no entran directamente a almacén    Esta meta no será programada teniendo en cuenta el informe radicado Orfeo 20153710702063, evaluación de gestión oficina de control interno,. Teniendo en cuenta que para poder llevar la trazabilidad mediante el AGD ORFEO el profesional con funciones de almacén debería llevar un mecanismo de control (tabla  en Excel ) mecanismo que no es proporcionado por el SIE SAI ni por el SIG generando duplicidad o una tarea adicional de la cual no podría dar cuenta.</t>
  </si>
  <si>
    <r>
      <t xml:space="preserve">Legalizar el </t>
    </r>
    <r>
      <rPr>
        <sz val="10"/>
        <color indexed="10"/>
        <rFont val="Arial"/>
        <family val="2"/>
        <charset val="1"/>
      </rPr>
      <t>100</t>
    </r>
    <r>
      <rPr>
        <sz val="10"/>
        <color indexed="8"/>
        <rFont val="Arial"/>
        <family val="2"/>
        <charset val="1"/>
      </rPr>
      <t>% de la entrega de los bienes y elementos adquiridos para proyectos de inversión en un término no superior a xxx días evidenciando su trazabilidad</t>
    </r>
  </si>
  <si>
    <t>Entrega de Bienes y elementos legalizados en un termino no superior a xxx días</t>
  </si>
  <si>
    <t>El indicador mide el porcentaje de bienes y elementos legalizados para los proyectos de inversión que fueron ingresados al almacén a través del aplicativo SAI y SAE</t>
  </si>
  <si>
    <t xml:space="preserve"> N° de bienes y elementos legalizados en el lapso de tiempo establecido en la meta </t>
  </si>
  <si>
    <t>N°  de bienes y elementos ingresados en el aplicativo SAI Y SAE</t>
  </si>
  <si>
    <t xml:space="preserve"> La trazabilidad se evidencia a través de aplicativo Orfeo.
El tiempo máximo se toma de el mayor valor (de un conjunto de tiempos) de las salidas del almacén
Esta meta no será programada teniendo en cuenta el informe radicado Orfeo 20153710702063, evaluación de gestión oficina de control interno,. Teniendo en cuenta que para poder llevar la trazabilidad mediante el AGD ORFEO el profesional con funciones de almacén debería llevar un mecanismo de control (tabla  en Excel ) mecanismo que no es proporcionado por el SIE SAI ni por el SIG generando duplicidad o una tarea adicional de la cual no podría dar cuenta.</t>
  </si>
  <si>
    <t>TIPO DE PROCESOS MISIONALES</t>
  </si>
  <si>
    <t xml:space="preserve">Fortalecer la gobernabilidad local en materia policiva y administrativa, mediante acciones de prevención, inspección, vigilancia y control
Promover el acceso al sistema de justicia, mediante mecanismos efectivos, incluyentes y diferenciales que conlleven a la garantía de los derechos humanos individuales y colectivos. </t>
  </si>
  <si>
    <t>GESTIÓN NORMATIVA Y JURÍDICA LOCAL</t>
  </si>
  <si>
    <r>
      <t xml:space="preserve">
Responder </t>
    </r>
    <r>
      <rPr>
        <sz val="10"/>
        <color indexed="10"/>
        <rFont val="Arial"/>
        <family val="2"/>
        <charset val="1"/>
      </rPr>
      <t>100</t>
    </r>
    <r>
      <rPr>
        <sz val="10"/>
        <color indexed="8"/>
        <rFont val="Arial"/>
        <family val="2"/>
        <charset val="1"/>
      </rPr>
      <t xml:space="preserve">% de las PQRS de manera integral por régimen de obras, establecimientos de comercio, espacio publico y propiedad horizontal </t>
    </r>
  </si>
  <si>
    <t xml:space="preserve">
Respuesta integral de las PQRS que llegan por régimen de obras, establecimientos de comercio, espacio publico y propiedad horizontal  </t>
  </si>
  <si>
    <t>El indicador mide el porcentaje de PQRS que que son respondidas de manera integral (Respuestas que contengan las entidades a las que se ha oficiado por competencia y/o Orden de trabajo), en relación a la cantidad de PQRS recibidas mensualmente.
Con el indicador se pretende medir la carga laboral de las coordinaciones jurídicas y las oficinas de obras.
Los PQRS cuyo tiempo legal (Periodo comprendido entre la radicación y respuesta ) se encuentre entre dos trimestres consecutivos, deberán pasar sus datos para el calculo del indicador para el trimestre inmediatamente posterior.</t>
  </si>
  <si>
    <t>N° de respuestas integrales emitidas mensualmente</t>
  </si>
  <si>
    <t>N° de PQRS recibidas mensualmente</t>
  </si>
  <si>
    <t>ORFEO Y SDQS</t>
  </si>
  <si>
    <t>El término integral en esta meta hace referencia a a que la respuestas contengan información sobre:
- Entidades a las que se ha oficiado por competencia.
- Orden de trabajo  
Los datos para el calculo del indicador deben tener en cuenta el tiempo legal requerido para dar respuestas a las PQRS. En este sentido, el periodo de tiempo entre la radicación y la respuesta, puede ser un periodo de tiempo que coincida con con un corte trimestral y donde se halle entre dos trimestres consecutivos. Por lo tanto, para el calculo del indicador, deben tenerse en cuenta los datos generados por los PQRS en el trimestre inmediatamente posterior.</t>
  </si>
  <si>
    <r>
      <t xml:space="preserve">Registrar el </t>
    </r>
    <r>
      <rPr>
        <sz val="10"/>
        <color indexed="10"/>
        <rFont val="Arial"/>
        <family val="2"/>
        <charset val="1"/>
      </rPr>
      <t>100</t>
    </r>
    <r>
      <rPr>
        <sz val="10"/>
        <color indexed="8"/>
        <rFont val="Arial"/>
        <family val="2"/>
        <charset val="1"/>
      </rPr>
      <t>% de expedientes (ACTIVOS)  del 2015 y años anteriores en el aplicativo SI ACTUA (Previo inventario de expedientes físicos)</t>
    </r>
    <r>
      <rPr>
        <sz val="10"/>
        <color indexed="12"/>
        <rFont val="Arial"/>
        <family val="2"/>
        <charset val="1"/>
      </rPr>
      <t xml:space="preserve"> Establecimientos de comercio</t>
    </r>
  </si>
  <si>
    <r>
      <t xml:space="preserve">
</t>
    </r>
    <r>
      <rPr>
        <sz val="10"/>
        <color indexed="8"/>
        <rFont val="Arial"/>
        <family val="2"/>
        <charset val="1"/>
      </rPr>
      <t>Expedientes anteriores al 2014 en establecimientos de comercio  registrados en el aplicativo SI ACTUA</t>
    </r>
  </si>
  <si>
    <t>El indicador mide el porcentaje de  Expedientes en físico (activos) registrados en el aplicativo SI ACTÚA del 2014 y años anteriores en establecimientos de comercio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</si>
  <si>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establecimientos de comercio registrados en el aplicativo SI ACTUA </t>
  </si>
  <si>
    <t>N° de expedientes inventariados físicamente en Establecimientos de Comercio</t>
  </si>
  <si>
    <t>Formato Inventario expedientes plan de gestión</t>
  </si>
  <si>
    <r>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t>
    </r>
    <r>
      <rPr>
        <b/>
        <i/>
        <sz val="10"/>
        <color indexed="8"/>
        <rFont val="Arial"/>
        <family val="2"/>
      </rPr>
      <t>l</t>
    </r>
    <r>
      <rPr>
        <b/>
        <sz val="10"/>
        <color indexed="8"/>
        <rFont val="Arial"/>
        <family val="2"/>
      </rPr>
      <t xml:space="preserve">a linea base a 31 de diciembre del 2015 es de 245
</t>
    </r>
    <r>
      <rPr>
        <sz val="10"/>
        <color indexed="8"/>
        <rFont val="Arial"/>
        <family val="2"/>
      </rPr>
      <t xml:space="preserve">
</t>
    </r>
  </si>
  <si>
    <r>
      <t>Registrar el</t>
    </r>
    <r>
      <rPr>
        <sz val="10"/>
        <color indexed="10"/>
        <rFont val="Arial"/>
        <family val="2"/>
        <charset val="1"/>
      </rPr>
      <t xml:space="preserve"> 100</t>
    </r>
    <r>
      <rPr>
        <sz val="10"/>
        <color indexed="8"/>
        <rFont val="Arial"/>
        <family val="2"/>
        <charset val="1"/>
      </rPr>
      <t xml:space="preserve">% de expedientes (ACTIVOS)  del 2015 y años anteriores en el aplicativo SI ACTUA (Previo inventario de expedientes físicos) </t>
    </r>
    <r>
      <rPr>
        <sz val="10"/>
        <color indexed="12"/>
        <rFont val="Arial"/>
        <family val="2"/>
        <charset val="1"/>
      </rPr>
      <t>Espacio Público</t>
    </r>
  </si>
  <si>
    <r>
      <t xml:space="preserve">
</t>
    </r>
    <r>
      <rPr>
        <sz val="10"/>
        <color indexed="8"/>
        <rFont val="Arial"/>
        <family val="2"/>
        <charset val="1"/>
      </rPr>
      <t>Expedientes anteriores al 2014 en espacio público registrados en el aplicativo SI ACTUA</t>
    </r>
  </si>
  <si>
    <t>El indicador mide el porcentaje de  Expedientes en físico (activos) registrados en el aplicativo SI ACTÚA del 2014 y años anteriores en espacio público
Estos expedientes son los que en la actualidad no se encuentren registrados y hacen parte del inventario en físico
Para la fuente de datos del indicador, se utilizará el documento de apoyo denominad:  Formato Inventario expedientes plan de gestión</t>
  </si>
  <si>
    <t>N° de expedientes inventariados físicamente en Espacio Público</t>
  </si>
  <si>
    <r>
      <t xml:space="preserve">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 </t>
    </r>
    <r>
      <rPr>
        <b/>
        <sz val="10"/>
        <color indexed="8"/>
        <rFont val="Arial"/>
        <family val="2"/>
      </rPr>
      <t xml:space="preserve"> la linea base es de 34
</t>
    </r>
    <r>
      <rPr>
        <sz val="10"/>
        <color indexed="8"/>
        <rFont val="Arial"/>
        <family val="2"/>
        <charset val="1"/>
      </rPr>
      <t xml:space="preserve">
</t>
    </r>
  </si>
  <si>
    <r>
      <t>Registrar el</t>
    </r>
    <r>
      <rPr>
        <sz val="10"/>
        <color indexed="10"/>
        <rFont val="Arial"/>
        <family val="2"/>
        <charset val="1"/>
      </rPr>
      <t xml:space="preserve"> 100</t>
    </r>
    <r>
      <rPr>
        <sz val="10"/>
        <color indexed="8"/>
        <rFont val="Arial"/>
        <family val="2"/>
        <charset val="1"/>
      </rPr>
      <t xml:space="preserve">% de expedientes (ACTIVOS)  del 2015 y años anteriores en el aplicativo SI ACTUA (Previo inventario de expedientes físicos) </t>
    </r>
    <r>
      <rPr>
        <sz val="10"/>
        <color indexed="12"/>
        <rFont val="Arial"/>
        <family val="2"/>
        <charset val="1"/>
      </rPr>
      <t>Obras</t>
    </r>
  </si>
  <si>
    <r>
      <t xml:space="preserve">
</t>
    </r>
    <r>
      <rPr>
        <sz val="10"/>
        <color indexed="8"/>
        <rFont val="Arial"/>
        <family val="2"/>
        <charset val="1"/>
      </rPr>
      <t>Expedientes anteriores al 2014 en Obras registrados en el aplicativo SI ACTUA</t>
    </r>
  </si>
  <si>
    <t>El indicador mide el porcentaje de  Expedientes en físico (activos) registrados en el aplicativo SI ACTÚA del 2014 y años anteriores en Obras
Estos expedientes son los que en la actualidad no se encuentren registrados y hacen parte del inventario en físico
Para la fuente de datos del indicador, se utilizará el documento de apoyo denominad:  Formato Inventario expedientes plan de gestión</t>
  </si>
  <si>
    <t xml:space="preserve">N° de expedientes en Obras registrados en el aplicativo SI ACTUA </t>
  </si>
  <si>
    <t>N° de expedientes inventariados físicamente en Obras</t>
  </si>
  <si>
    <r>
      <t>La meta hace referencia al registro de expedientes en físico que aún no se han registrado en el SI ACTÚA.
La actualización de los expedientes se asume por procedimiento y no se incluiría en la meta.
La meta se formula para subsanar las debilidades del proceso que no se han podido subsanar por planes de mejoramiento. Por lo tanto el objetivo consiste en tener todos los expedientes en físico registrados en el aplicativo</t>
    </r>
    <r>
      <rPr>
        <b/>
        <sz val="10"/>
        <color indexed="8"/>
        <rFont val="Arial"/>
        <family val="2"/>
      </rPr>
      <t xml:space="preserve"> linea Base 61
</t>
    </r>
    <r>
      <rPr>
        <sz val="10"/>
        <color indexed="8"/>
        <rFont val="Arial"/>
        <family val="2"/>
        <charset val="1"/>
      </rPr>
      <t xml:space="preserve">
</t>
    </r>
  </si>
  <si>
    <t>Proferir 140 actos administrativos pertinentes al control en establecimientos de comercio y espacio público</t>
  </si>
  <si>
    <t>Actos administrativos proferidos pertinentes al control en establecimientos de comercio y espacio público</t>
  </si>
  <si>
    <r>
      <t xml:space="preserve">El indicador mide la cantidad de actos administrativos proferidos en relación con su programación
Los actos administrativos que se miden hacen referencia a:
</t>
    </r>
    <r>
      <rPr>
        <sz val="10"/>
        <color indexed="8"/>
        <rFont val="Arial"/>
        <family val="2"/>
        <charset val="1"/>
      </rPr>
      <t>- formulación de cargos
- sanción
- archivo
- resuelve el recurso de reposición
- perdida de fuerza ejecutoria
Revocatoria
Este indicador obtiene datos del indicador de la meta 6</t>
    </r>
  </si>
  <si>
    <t>N° de Actos administrativos proferidos</t>
  </si>
  <si>
    <t>N° de Actos administrativos programados</t>
  </si>
  <si>
    <t xml:space="preserve">Los actos administrativos  se refieren a :
formulación de cargos
sanción
archivo
resuelve el recurso de reposición
perdida de fuerza ejecutoria
Revocatoria
la cuales se asumen firmadas por el alcalde local.
</t>
  </si>
  <si>
    <t>Fallar el 20% de las actuaciones administrativas con la primera decisión de fondo  en materia de establecimientos de comercio y espacio publico del 2015 y años anteriores</t>
  </si>
  <si>
    <t xml:space="preserve"> Actuaciones administrativas  en materia de establecimientos de comercio y espacio publico del 2015 y años anteriores falladas con la primera decisión de fondo </t>
  </si>
  <si>
    <t>El indicador mide el porcentaje de expedientes que se fallan con la primera decisión de fondo en relación con el total de expedientes pendientes de fallo 
Las actuaciones administrativas hacen referencia a Establecimientos de comercio y espacio público</t>
  </si>
  <si>
    <t>N°  actuaciones administrativas en espacio público y establecimientos de comercio falladas con la primera decisión de fondo</t>
  </si>
  <si>
    <t xml:space="preserve">N° .de expedientes en establecimientos de comercio y espacio público  inventariados físicamente
</t>
  </si>
  <si>
    <r>
      <t xml:space="preserve">La primera decisión de fondo se refiere a: Resolución de sanción o resolución de archivo.
El objetivo consiste en la descongestión de las actuaciones administrativas
</t>
    </r>
    <r>
      <rPr>
        <b/>
        <sz val="10"/>
        <color indexed="8"/>
        <rFont val="Arial"/>
        <family val="2"/>
      </rPr>
      <t>la linea base es de 279 exepdiente</t>
    </r>
    <r>
      <rPr>
        <sz val="10"/>
        <color indexed="8"/>
        <rFont val="Arial"/>
        <family val="2"/>
        <charset val="1"/>
      </rPr>
      <t>s</t>
    </r>
  </si>
  <si>
    <t>Proferir 100 actos administrativos pertinentes al régimen de obras</t>
  </si>
  <si>
    <t>Actos administrativos proferidos pertinentes al régimen de obras</t>
  </si>
  <si>
    <t xml:space="preserve">"El indicador mide la cantidad de actos administrativos proferidos en relación con su programación
- Auto de formulación de cargos
- Auto de pruebas
- Resolución de sanción
- resolución de archivo
- resolución que resuelve el recurso de reposición
- resolución de perdida de fuerza ejecutoria
- resoluciòn de revocatoria directa
Este indicador obtiene datos del indicador de la metas 8 y 9
</t>
  </si>
  <si>
    <t>Los actos administrativos se refieren a:
Auto de formulación de cargos
Auto de pruebas
Resolución de sanción
resolución de archivo
resolución que resuelve el recurso de reposición
resolución de perdida de fuerza ejecutoria
resoluciòn de revocatoria directa
la cuales se asumen firmadas por el alcalde local.</t>
  </si>
  <si>
    <t>Fallar 20% de las actuaciones administrativas  en materia de obras y urbanismo, aperturadas en el 2012 y años anteriores, con una resolución de conformidad con lo establecido legalmente con base en la labor de impulso procesal</t>
  </si>
  <si>
    <t>Actuaciones administrativas en materia de obras y urbanismo aperturadas entre el 2012 y años anteriores falladas con resolución</t>
  </si>
  <si>
    <t xml:space="preserve">El indicador mide el porcentaje de expedientes que se  fallan con una única resolución (Una sola medición por expediente)  en relación con el total de expedientes pendientes de fallo
  Las actuaciones son aquellas aperturadas en el 2012 y años anteriores
</t>
  </si>
  <si>
    <t>N°  actuaciones administrativas en obras y urbanismo falladas con resolución del 2012 y años anteriores.</t>
  </si>
  <si>
    <t>N° de expedientes en obras y urbanismo inventariados físicamente del 2012 y anteriores.</t>
  </si>
  <si>
    <r>
      <t xml:space="preserve">Fallo con resolución se refiere a:
Archivo
Liquidación de Multas
Resolución de pago total
Resolución de acuerdo de pago
Revocatoria
Perdida de fuerza ejecutoria
Procedencia de recursos
Se asume como valida una vez firmada por el alcalde local    </t>
    </r>
    <r>
      <rPr>
        <b/>
        <sz val="10"/>
        <color indexed="8"/>
        <rFont val="Arial"/>
        <family val="2"/>
      </rPr>
      <t>linea base 25</t>
    </r>
  </si>
  <si>
    <t>Fallar  30% de las actuaciones administrativas con la primera decisión de fondo en materia de obras y urbanismo, aperturadas entre el 2013 al 2015, de conformidad con lo establecido legalmente con base en la labor de impulso procesal.</t>
  </si>
  <si>
    <t xml:space="preserve">Actuaciones administrativas en materia de obras y urbanismo del  2013 al 2015 falladas con la primera decisión de fondo  </t>
  </si>
  <si>
    <t>El indicador mide el porcentaje de expedientes que se  fallan con la primera decisión de fondo en relación con el total de expedientes pendientes de fallo
  Las actuaciones son aquellas aperturadas entre el 2013 al 2015
Las actuaciones administrativas hacen referencia a obras</t>
  </si>
  <si>
    <t>N°  actuaciones administrativas en obras y urbanismo falladas con la primera decisión de fondo del 2013 al 2015</t>
  </si>
  <si>
    <t>N° de expedientes en obras y urbanismo inventariados físicamente del  2013 al 2015</t>
  </si>
  <si>
    <r>
      <t xml:space="preserve">Primer decisión se refiere a resolución:
Sanción
Archivo
Se asume como valida una vez firmada por el alcalde local   </t>
    </r>
    <r>
      <rPr>
        <b/>
        <sz val="10"/>
        <color indexed="8"/>
        <rFont val="Arial"/>
        <family val="2"/>
      </rPr>
      <t>linea base 14</t>
    </r>
  </si>
  <si>
    <t>Realizar 4 actividades de prevención en materia de control en establecimientos de comercio y espacio público</t>
  </si>
  <si>
    <t xml:space="preserve">Actividades de prevención realizadas en materia de control en establecimientos de comercio y espacio público  </t>
  </si>
  <si>
    <t>El indicador mide la cantidad de actividades de prevención en establecimientos de comercio y espacio público  y cuya finalidad consiste en disminuir la formalización de actuaciones administrativas ya sea mediante talleres en etapa preliminar o en actividades y/o talleres en campo. Lo anterior en relación a la cantidad de actividades programadas.</t>
  </si>
  <si>
    <t xml:space="preserve">N°   Actividades de prevención realizadas
</t>
  </si>
  <si>
    <t>N°  Actividades de prevención programadas</t>
  </si>
  <si>
    <t>carpeta de gestion CNJ establecimientos de comercio y espacio publico</t>
  </si>
  <si>
    <t xml:space="preserve">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funcionamiento de establecimientos de comercio y espacio público
Se dará prioridad a actividades de prevención sobre el tema de operativos </t>
  </si>
  <si>
    <t xml:space="preserve">Realizar 4 actividades de prevención en materia de obras </t>
  </si>
  <si>
    <t>Actividades de prevención realizadas en materia de obras</t>
  </si>
  <si>
    <t>El indicador mide la cantidad de actividades de prevención en materia de obras  y cuya finalidad consiste en disminuir la formalización de actuaciones administrativas ya sea mediante talleres en etapa preliminar o en actividades y/o talleres en campo. Lo anterior en relación a la cantidad de actividades programadas.</t>
  </si>
  <si>
    <t>carpeta de gestion oficina asesora de obras</t>
  </si>
  <si>
    <t>Actividad de prevención se refiere a: 
Talleres en etapa preliminar
Talleres dirigidos a la comunidad en zonas  definidas.
Difusión en Medios de comunicación comunitarios y/o espacios comunitarios
Cada alcaldía definiría la estrategia y en caso de elegir la segunda opción debe determinar que zona es la que va a intervenir.
El resultado va dirigido a disminuir las sanciones por infracciones al régimen de obras.</t>
  </si>
  <si>
    <r>
      <t xml:space="preserve">Realizar </t>
    </r>
    <r>
      <rPr>
        <sz val="10"/>
        <color indexed="12"/>
        <rFont val="Arial"/>
        <family val="2"/>
        <charset val="1"/>
      </rPr>
      <t>10</t>
    </r>
    <r>
      <rPr>
        <sz val="10"/>
        <rFont val="Arial"/>
        <family val="2"/>
      </rPr>
      <t xml:space="preserve"> operativos de control al funcionamiento en establecimientos de comercio</t>
    </r>
  </si>
  <si>
    <t>Operativos de control de infracciones, en establecimientos de comercio realizados</t>
  </si>
  <si>
    <t>El indicador mide el numero de operativos de control de infracciones establecimientos de comercio  realizados en relación con una cantidad de operativos programados</t>
  </si>
  <si>
    <t>N. de operativos de control en establecimientos de comercio realizados</t>
  </si>
  <si>
    <t>N. de operativos de control programados</t>
  </si>
  <si>
    <t xml:space="preserve">carpeta de operativos establecimientos de comercio CNJ </t>
  </si>
  <si>
    <t>Los operativos que se realicen deben generar algún resultado o impacto, de igual manera se espera la participación de todas las entidades involucradas
La cantidad mínima de operativos a programar durante la vigencia es de 10</t>
  </si>
  <si>
    <t>Realizar 4 operativos de control de infracciones en obras y urbanismo</t>
  </si>
  <si>
    <t>Operativos de control de infracciones, en obras y urbanismo realizados</t>
  </si>
  <si>
    <t>El indicador mide el numero de operativos de control de infracciones al régimen de obras  realizados en relación con una cantidad de operativos programados</t>
  </si>
  <si>
    <t>N. de operativos de control de obras y urbanismo realizados</t>
  </si>
  <si>
    <t>carpeta de operativos oficina asesora de obras</t>
  </si>
  <si>
    <t xml:space="preserve">Los operativos que se realicen deben generar algún resultado o impacto </t>
  </si>
  <si>
    <r>
      <t xml:space="preserve">Realizar </t>
    </r>
    <r>
      <rPr>
        <sz val="10"/>
        <color indexed="12"/>
        <rFont val="Arial"/>
        <family val="2"/>
        <charset val="1"/>
      </rPr>
      <t>4</t>
    </r>
    <r>
      <rPr>
        <sz val="10"/>
        <rFont val="Arial"/>
        <family val="2"/>
      </rPr>
      <t xml:space="preserve"> operativos de control de ocupación  indebida de espacio público</t>
    </r>
  </si>
  <si>
    <t>Operativos de control de infracciones, en espacio público realizados</t>
  </si>
  <si>
    <t>El indicador mide el numero de operativos de control de infracciones en espacio público realizados en relación con una cantidad de operativos programados</t>
  </si>
  <si>
    <t>N°  de operativos de control de espacio público realizados</t>
  </si>
  <si>
    <t>N°  de operativos de control de espacio público programados</t>
  </si>
  <si>
    <t xml:space="preserve">carpeta de operativos espacio publico CNJ </t>
  </si>
  <si>
    <t>Los operativos que se realicen deben generar algún resultado o impacto, de igual manera se espera la participación de todas las entidades involucradas
La cantidad mínima de operativos a programar durante la vigencia es de 4</t>
  </si>
  <si>
    <t xml:space="preserve">Evitar 60% de las Peticiones y Quejas recibidas por la Secretaría General de Inspecciones  (PQRS, requerimientos recibidos de manera escrita y verbal) que vayan a reparto como acción policiva, mediante acciones de prevención o mediante Orientación directa  
</t>
  </si>
  <si>
    <t>Peticiones y quejas que no van a reparto como acción policiva por actividades de prevención o por orientación directa.</t>
  </si>
  <si>
    <t xml:space="preserve">El indicador mide el porcentaje de peticiones y quejas que no van a reparto como acciones policivas, lo anterior se logra  mediante actividades de prevención o por orientación directa recibidas mediante los siguientes canales:
(PQRS, Orfeo, Si actúa,  recibidas de manera directa de manera escrita o verbal) 
(como fuentes secundarias de datos para el calculo del indicador se podrán utilizar  documento de apoyo tales como: planillas de atención al usuario, reportes del SIDICCO, libros y  actas)
El remanente de la presente meta pasa a ser el denominador de la meta asociada a querellas y contravenciones repartidas a las inspecciones de policía para el 2016
</t>
  </si>
  <si>
    <t>N° de Peticiones  y quejas (PQRS, Orfeo  y SI ACTÙA recibidas de manera directa de manera escrita o verbal) que no van a reparto como acción policiva</t>
  </si>
  <si>
    <t>N° de Ciudadanos atendidos con registro en ORFEO Y/O SI- ACTUÁ Y/O SDQS</t>
  </si>
  <si>
    <t>Efectividad</t>
  </si>
  <si>
    <t>SDQS, Orfeo Y SI-ACTÚA</t>
  </si>
  <si>
    <t xml:space="preserve">El resultado o efecto  esperado de la meta consiste en evitar que se incremente el numero de acciones policivas que entran a reparto producto de la orientación directa o mediante actividades de prevención. </t>
  </si>
  <si>
    <t>Emitir 90% de las decisiones que pongan fin a las acciones policivas radicadas del 2015 y años anteriores</t>
  </si>
  <si>
    <t>Decisiones emitidas que pongan fin a las acciones policivas radicadas del 2015 y años anteriores</t>
  </si>
  <si>
    <t>El indicador mide el porcentaje de procesos policivos finalizados mediante prescripción, desistimiento, conciliación, caducidad o fallo, en relación con el inventario de querellas y contravenciones activas del 2015 y años anteriores que están pendientes de una decisión final.</t>
  </si>
  <si>
    <t>N° de decisiones emitidas que pongan fin a las acciones policivas radicadas en el 2015 y años anteriores</t>
  </si>
  <si>
    <t>N° de querellas y contravenciones  activas al 31 de diciembre del 2015</t>
  </si>
  <si>
    <t xml:space="preserve">si actua </t>
  </si>
  <si>
    <r>
      <t xml:space="preserve">Decisión se refiere a prescripción, desistimiento, conciliación, caducidad, fallo.  </t>
    </r>
    <r>
      <rPr>
        <b/>
        <sz val="10"/>
        <color indexed="8"/>
        <rFont val="Arial"/>
        <family val="2"/>
      </rPr>
      <t>Linea Base 103 31-12-2015 eran 103 procesos así: 22 querellas y 38 contravenciones de Inspección 14 C;  18 querellas y 25 contravenciones de Inspección 14 A</t>
    </r>
  </si>
  <si>
    <t xml:space="preserve">Emitir 50% de las decisiones que pongan fin a las acciones policivas radicadas en el 2016 </t>
  </si>
  <si>
    <t xml:space="preserve"> Decisiones emitidas que pongan fin a los proceso radicados en la vigencia 2016</t>
  </si>
  <si>
    <t>El indicador mide el porcentaje de procesos policivos finalizados mediante prescripción, desistimiento, conciliación, caducidad o fallo, en relación con las querellas y contravenciones activas y radicadas en 2016
(El denominador del indicador corresponde a procesos policivos que ingresan por reparto)</t>
  </si>
  <si>
    <t>N°  de decisiones emitidas que pongan fin a las acciones policivas radicadas en el 2016</t>
  </si>
  <si>
    <t>N°  de procesos policivos radicados y activos en la vigencia 2016</t>
  </si>
  <si>
    <t>Orfeo o SI-ACTÚA</t>
  </si>
  <si>
    <t>Decisión se refiere a prescripción, desistimiento, conciliación, caducidad, fallo.</t>
  </si>
  <si>
    <t>Lograr en 15 días la realización de la audiencia de conciliación, Secretaría General de las Inspecciones de Policía o Corregidores (tiempo maximo)</t>
  </si>
  <si>
    <r>
      <t>Promedio de días hábiles para la  realizaci</t>
    </r>
    <r>
      <rPr>
        <sz val="10"/>
        <rFont val="Arial"/>
        <family val="2"/>
      </rPr>
      <t>ón de audiencias de conciliación</t>
    </r>
  </si>
  <si>
    <t>El indicador mide el promedio de días en el cual se están llevando a cabo las audiencias de conciliación efectivamente realizadas
Los días para la medición del indicador se asumen como días hábiles</t>
  </si>
  <si>
    <r>
      <t>Sumatoria de d</t>
    </r>
    <r>
      <rPr>
        <sz val="10"/>
        <rFont val="Arial"/>
        <family val="2"/>
      </rPr>
      <t>ías hábiles para la realización de todas las audiencias de conciliación</t>
    </r>
  </si>
  <si>
    <t>N° de Audiencias de conciliación realizadas.</t>
  </si>
  <si>
    <t>Eficiencia</t>
  </si>
  <si>
    <t>carpeta de gestión de secretaria general de inspecciones</t>
  </si>
  <si>
    <t>La meta hace mención a las audiencias efectivamente realizadas.
La programación debe realizarse con base en el promedio histórico.</t>
  </si>
  <si>
    <t>Evacuar 60% de los procesos generados por retención de bienes por la ocupación del espacio público</t>
  </si>
  <si>
    <t>Procesos generados por retención de bienes por la ocupación del espacio público evacuados</t>
  </si>
  <si>
    <t>El indicador mide el porcentaje de procesos evacuados que se reciban durante el trimestre y que son  generados por por retención de bienes por la ocupación indebida del espacio público 
Para evacuar se acude a:
Devolución 
Destrucción
Donación</t>
  </si>
  <si>
    <t xml:space="preserve">N. de procesos evacuados </t>
  </si>
  <si>
    <t xml:space="preserve">N. de procesos recibidos durante el trimestre
</t>
  </si>
  <si>
    <r>
      <t xml:space="preserve"> </t>
    </r>
    <r>
      <rPr>
        <sz val="10"/>
        <rFont val="Arial"/>
        <family val="2"/>
      </rPr>
      <t xml:space="preserve">La meta hace referencia a evitar la acumulación  de los elementos en bodega, igualmente mide la evacuación de los elementos por un proceso generado por la utilización indebida del espacio público; Cada persona, infractor o vendedor tiene un proceso independiente. </t>
    </r>
  </si>
  <si>
    <t xml:space="preserve">Garantizar las condiciones de convivencia pacífica, seguridad humana, el ejercicio de derechos y libertades para contribuir al mejoramiento de la calidad de vida en Bogotá
Promover el acceso al sistema de justicia, mediante mecanismos efectivos, incluyentes y diferenciales que conlleven a la garantía de los derechos humanos individuales y colectivos. </t>
  </si>
  <si>
    <t>Establecer el índice de satisfacción de nuestros usuarios y beneficiarios de los procesos, con el fin de contribuir a mejorar la calidad de vida de las personas del Distrito Capital</t>
  </si>
  <si>
    <t>GESTIÓN PARA LA CONVIVENCIA Y SEGURIDAD INTEGRAL</t>
  </si>
  <si>
    <t>Motivar a 800 personas para que cuenten con herramientas en el manejo adecuado de los conflictos</t>
  </si>
  <si>
    <t>Personas Motivadas en  herramientas para el manejo adecuado de conflictos</t>
  </si>
  <si>
    <t>El indicador mide la cantidad de personas motivadas en herramientas que les permitan manejar adecuadamente los conflictos, lo anterior en relación con la programación de una cantidad de personas determinada trimestralmente</t>
  </si>
  <si>
    <t>Número de  personas motivadas</t>
  </si>
  <si>
    <t>Número de personas programadas</t>
  </si>
  <si>
    <t>CARPETA PLAN DE GESTIÓN 2015 UMC LOS MÁRTIRES</t>
  </si>
  <si>
    <t>Realizar 80 acompañamientos a procesos sociales de los AVCC  para mejorar los servicios prestados a la comunidad</t>
  </si>
  <si>
    <t xml:space="preserve">Acompañamientos realizados a procesos sociales de los AVCC </t>
  </si>
  <si>
    <t>El indicador mide la cantidad de Acompañamientos realizados a procesos sociales de los AVCC (Reuniones y visitas a PA) con el fin de mejorar el servicio, lo anterior en relación con la programación de una cantidad determinada de acompañamientos.</t>
  </si>
  <si>
    <t>N°  de acompañamientos realizados a procesos sociales de los AVCC</t>
  </si>
  <si>
    <t>N° de acompañamientos programados a procesos sociales de los AVCC</t>
  </si>
  <si>
    <r>
      <t>Alcanzar el</t>
    </r>
    <r>
      <rPr>
        <sz val="10"/>
        <color indexed="10"/>
        <rFont val="Arial"/>
        <family val="2"/>
        <charset val="1"/>
      </rPr>
      <t xml:space="preserve"> 85</t>
    </r>
    <r>
      <rPr>
        <sz val="10"/>
        <color indexed="8"/>
        <rFont val="Arial"/>
        <family val="2"/>
        <charset val="1"/>
      </rPr>
      <t>% en el nivel de satisfacción del servicio de todo el proceso de mediación institucional</t>
    </r>
  </si>
  <si>
    <t xml:space="preserve">Nivel alcanzado de satisfacción del servicio de todo el proceso de mediación institucional </t>
  </si>
  <si>
    <t>El indicador mide el nivel de satisfacción del servicio sobre una base numérica de tres preguntas que se evalúan de 1 a 5.
La puntuación obtenida es la suma de todos los puntos obtenidos en los formatos y esto se divide sobre la puntuación máxima a obtener (N° de formatos * 15) este es el denominador asumiendo que todos los que registran el formato califican todas las preguntas con una puntuación de 5.</t>
  </si>
  <si>
    <r>
      <t xml:space="preserve">Sumatoria de puntuación obtenida en todos los  </t>
    </r>
    <r>
      <rPr>
        <sz val="10"/>
        <rFont val="Arial"/>
        <family val="2"/>
      </rPr>
      <t>Formatos de consulta sobre satisfacción del servicio</t>
    </r>
  </si>
  <si>
    <t xml:space="preserve"> (N° de  Formatos de consulta sobre satisfacción del servicio)*15</t>
  </si>
  <si>
    <t>Formato tabulación encuesta del servicio de mediación</t>
  </si>
  <si>
    <t xml:space="preserve">Realizar 8 actividades orientadas a la prevención de la conflictividad de cada localidad </t>
  </si>
  <si>
    <t>Actividades de prevención realizadas, basadas en la conflictividad de cada localidad</t>
  </si>
  <si>
    <t xml:space="preserve">El indicador mide la cantidad de actividades de prevención enfocadas a una conflictividad determinada de cada localidad y que no se suplen con las actividades de prevención de las UMC, Secretarias de Inspecciones e Inspecciones de policía. Las actividades se desarrollan en relación con una cantidad de actividades programada durante la vigencia
</t>
  </si>
  <si>
    <t xml:space="preserve">N°  de actividades de prevención realizadas
</t>
  </si>
  <si>
    <t>N°  de actividades de prevención programadas</t>
  </si>
  <si>
    <t>Se están adelantando varias capacitaciones en resolución de conflictos con la comunidad.</t>
  </si>
  <si>
    <t>Actas de los eventos en carpeta de la coordinación</t>
  </si>
  <si>
    <t xml:space="preserve">Realizar 12 actividades de promoción que permitan posicionar los servicios de las casas de justicia (afiches, plegables, web, etc)
</t>
  </si>
  <si>
    <t>Actividades de promoción realizadas que permitan posicionar los servicios de las casas de justicia (afiches, plegables, web, etc)</t>
  </si>
  <si>
    <t>El indicador mide la cantidad de actividades de promoción del portafolio de servicios de las casas de justicia. Lo anterior en relación a una cantidad de actividades programadas.</t>
  </si>
  <si>
    <t>N. de actividades de promoción realizadas</t>
  </si>
  <si>
    <t xml:space="preserve"> N. de actividades de promoción programadas</t>
  </si>
  <si>
    <t>Carpeta de gestión trimestral de la coordinación de la Casa de Justicia</t>
  </si>
  <si>
    <t>Como parte de los proceso de promoción y divulgación se han realizado jornadas con diferentes comunidades de la localidad</t>
  </si>
  <si>
    <t>Realizar 2 actividades de atención extra murales o en las casas de justicia móvil</t>
  </si>
  <si>
    <t>Actividades de atención extra murales o en las casas de justicia móvil realizadas</t>
  </si>
  <si>
    <t>El indicador mide la cantidad de actividades de atención a los ciudadanos en marco del programa Casa de Justicia, la cual se puede desarrollar bajo el mecanismo de Casa de Justicia Móvil, o mediante la atención extramural. Lo anterior en relación con una cantidad determinada de actividades programadas.</t>
  </si>
  <si>
    <t>N. de actividades de atención extra murales o en las casas de justicia móvil realizadas</t>
  </si>
  <si>
    <t>N. de actividades de atención extra murales o en las casas de justicia móvil programadas</t>
  </si>
  <si>
    <t>La realización de la activiadad estramural está programada para el segundo trimestre.</t>
  </si>
  <si>
    <t xml:space="preserve">Realizar 6 acciones de sensibilización para el acatamiento voluntario en normas de convivencia
</t>
  </si>
  <si>
    <t>Acciones de sensibilización para el acatamiento voluntario en normas de convivencia realizadas</t>
  </si>
  <si>
    <t>El indicador mide la cantidad de acciones de sensibilización que realizan los secretarios generales de inspecciones para para el acatamiento voluntario en normas de convivencia con el fin de contribuir con la prevención de las infracciones. Lo anterior en relación con una cantidad determinada de acciones programadas
Normas de Convivencia:
- Código Nacional y Distrital de policía
- Normas de Comparendo Ambiental (decreto 349 de 2014)
-Ley 746 de 2002
-  Ley 675 de 2001</t>
  </si>
  <si>
    <t>N. de acciones de sensibilización realizadas</t>
  </si>
  <si>
    <t>N. de acciones de sensibilización programadas.</t>
  </si>
  <si>
    <r>
      <t xml:space="preserve">Formular </t>
    </r>
    <r>
      <rPr>
        <sz val="10"/>
        <color indexed="10"/>
        <rFont val="Arial"/>
        <family val="2"/>
        <charset val="1"/>
      </rPr>
      <t xml:space="preserve">1 </t>
    </r>
    <r>
      <rPr>
        <sz val="10"/>
        <color indexed="8"/>
        <rFont val="Arial"/>
        <family val="2"/>
        <charset val="1"/>
      </rPr>
      <t>PICS local con base en el PICS distrital debidamente aprobado por el consejo local de seguridad</t>
    </r>
  </si>
  <si>
    <t>Plan integral de seguridad y convivencia  ciudadana formulado con base en el PICS Distrital.</t>
  </si>
  <si>
    <t>El indicador mide si el PICS local se encuentra formulado con base en el PICS distrital  y que esté debidamente aprobado por el consejo local de seguridad. Lo anterior en relación al periodo de tiempo que se programe la formulación y aprobación.</t>
  </si>
  <si>
    <t>Numero de planes Integrales de Seguridad y Convivencia Formulados</t>
  </si>
  <si>
    <t xml:space="preserve">Numero de planes Integrales de Seguridad y Convivencia programados </t>
  </si>
  <si>
    <t>carpeta de gestión CNJ</t>
  </si>
  <si>
    <t>Se recomienda que el PICS se formule y se apruebe antes durante el primer semestre del año.</t>
  </si>
  <si>
    <r>
      <t xml:space="preserve">Implementar el </t>
    </r>
    <r>
      <rPr>
        <sz val="10"/>
        <color indexed="10"/>
        <rFont val="Arial"/>
        <family val="2"/>
        <charset val="1"/>
      </rPr>
      <t>100</t>
    </r>
    <r>
      <rPr>
        <sz val="10"/>
        <color indexed="8"/>
        <rFont val="Arial"/>
        <family val="2"/>
        <charset val="1"/>
      </rPr>
      <t>% de las acciones del plan de acción de convivencia y seguridad de la vigencia 2016</t>
    </r>
  </si>
  <si>
    <t xml:space="preserve">Acciones implementadas en el 
Plan de acción del Consejo Local de seguridad  </t>
  </si>
  <si>
    <t xml:space="preserve">El indicador mide la implementación del plan de acción del consejo local de seguridad de la vigencia 2016 para el cumplimiento de los objetivos del PICS.
La implementación se refiere a la ejecución de las acciones establecidas y programadas para toda la vigencia en el plan de acción. La cantidad total de acciones previstas en el año pueden variar a medida que pasen los trimestres. 
Una actividad en el plan esta compuesta por una serie de acciones, en este sentido los datos para la medición del indicador depende de las acciones mas no de la actividades </t>
  </si>
  <si>
    <t>N° de acciones implementadas</t>
  </si>
  <si>
    <t>N°  de acciones programadas en el plan de acción</t>
  </si>
  <si>
    <t>PLAN DE ACCIÓN DEL CONSEJO LOCAL DE SEGURIDAD.</t>
  </si>
  <si>
    <t>El plan de acción se articula con el PICS
En caso de no contar con el PICSC debidamente aprobado, se realiza la medición con el plan de acción definido por el Consejo Local de Seguridad.</t>
  </si>
  <si>
    <r>
      <t xml:space="preserve">Implementar el </t>
    </r>
    <r>
      <rPr>
        <sz val="10"/>
        <color indexed="10"/>
        <rFont val="Arial"/>
        <family val="2"/>
        <charset val="1"/>
      </rPr>
      <t>100 %</t>
    </r>
    <r>
      <rPr>
        <sz val="10"/>
        <color indexed="8"/>
        <rFont val="Arial"/>
        <family val="2"/>
        <charset val="1"/>
      </rPr>
      <t xml:space="preserve"> de las acciones del plan de acci</t>
    </r>
    <r>
      <rPr>
        <sz val="10"/>
        <rFont val="Arial"/>
        <family val="2"/>
      </rPr>
      <t xml:space="preserve">ón del Consejo Local de Gestión del Riesgo y Cambio Climático
</t>
    </r>
  </si>
  <si>
    <t xml:space="preserve"> Acciones implementadas del Plan de acción del Consejo Local de Gestión del Riesgo y Cambio Climático</t>
  </si>
  <si>
    <t xml:space="preserve">El indicador mide la implementación del plan de acción del consejo local de gestión del riesgo y cambio climático de la vigencia 2016 para la gestión del riesgo en las localidades 
La implementación se refiere a la ejecución de las acciones establecidas y programadas para toda la vigencia en el plan de acción. La cantidad total de acciones previstas en el año pueden variar a medida que pasen los trimestres. 
Una actividad en el plan esta compùesta por una serie de acciones, en este sentido los datos para la mediciòn del indicador depende de las acciones mas no de la actividades </t>
  </si>
  <si>
    <t>N. de acciones implementadas</t>
  </si>
  <si>
    <t>PLAN DE ACCION DEL CLGRCC</t>
  </si>
  <si>
    <t>Articular la gestión entre los diferentes sectores del distrito, entidades regionales y nacionales, con el fin de mejorar la capacidad de respuesta en el territorio y dar cumplimiento al plan de desarrollo distrital y los planes de desarrollo local</t>
  </si>
  <si>
    <t>Formular e implementar estrategias que generen sinergia entre las entidades del Sector Gobierno, Seguridad y Convivencia, con el fin de hacer eficaz y eficiente la gestion del mismo</t>
  </si>
  <si>
    <t>GESTIÓN PARA EL DESARROLLO LOCAL</t>
  </si>
  <si>
    <t>Lograr 90% de avance del cumplimiento físico en el plan de desarrollo</t>
  </si>
  <si>
    <t>Avance del cumplimiento físico logrado en el plan de desarrollo</t>
  </si>
  <si>
    <t>El indicador mide el avance en el cumplimiento físico del plan de desarrollo local según el porcentaje que arroje la matriz MUSI (Hoja AFP - Avance PDL (Ejecución real))</t>
  </si>
  <si>
    <t>% del avance en el cumplimiento Físico</t>
  </si>
  <si>
    <t>MATRIZ MUSI
Hoja AFP - Avance PDL (Ejecución real)</t>
  </si>
  <si>
    <t xml:space="preserve">Esta meta hará referencia al cumplimiento físico del plan de desarrollo, La magnitud de la meta hará referencia al avance acumulado de ejecución en el plan de desarrollo (Cuatrienio). </t>
  </si>
  <si>
    <t xml:space="preserve">Lograr que XXX%  de las entidades participen en el ejercicio ISO 18091  en la mesa de entrega de evidencias  </t>
  </si>
  <si>
    <t>Porcentaje de entidades participantes en el ejercicio ISO 18091</t>
  </si>
  <si>
    <t>El indicador mide el porcentaje de entidades participantes  en el ejercicio ISO 18091 (Primer trimestre antes de rendición de cuentas)</t>
  </si>
  <si>
    <t>N° de entidades participantes</t>
  </si>
  <si>
    <t xml:space="preserve"> N° de entidades convocadas</t>
  </si>
  <si>
    <t>EXPEDIENTE ISO 18091</t>
  </si>
  <si>
    <r>
      <t xml:space="preserve">Esta meta contempla el desarrollo de acciones relacionadas con los componentes que involucran la conformación del proceso de pactos que se desarrolla en el ultimo trimestre del año  y que conlleva la solicitud de información por parte de los integrantes del observatorio en el primer trimestre del año al proceso  verificación de información para el desarrollo de el informe cualitativo del observatorio ciudadano en el marco de la rendición de cuentas,  razón por la cual quedan distribuidas de esta manera el cumplimiento del 50% durante estos dos periodos.  </t>
    </r>
    <r>
      <rPr>
        <b/>
        <sz val="10"/>
        <color indexed="8"/>
        <rFont val="Arial"/>
        <family val="2"/>
      </rPr>
      <t xml:space="preserve">Esta meta no se programa toda vez que a pesar de ejercer la secretaria técnica del CLG y a pesar de los requerimiento y/o convocatorias que realice el FDLM o la misma Veeduría no es posible garantizar la participación de la totalidad de sectores en las mesas de pactos y verificación ya que esta participación puede verse afectada por las dinámicas contractuales y de planeación de cada uno de los sectores. Así como por los cambios normativos o metodológicos que realice la veeduría al proceso de rendición de cuentas. </t>
    </r>
  </si>
  <si>
    <t>Aumentar en un XXX% el porcentaje de indicadores en verde de la vigencia 2015 en comparación con la vigencia 2014 o de la vigencia anterior que cuente con información. lo anterior, en el marco del ejercicio de la norma ISO 18091</t>
  </si>
  <si>
    <t xml:space="preserve">Aumento en el  Porcentaje de indicadores en verde </t>
  </si>
  <si>
    <t>El indicador mide el incremento en el porcentaje de indicadores en verde de la vigencia 2015 en relación con el porcentaje obtenido en la vigencia 2014 u otra vigencia que tenga definido el dato para la comparación (esto último, siempre y cuando no exista el dato para 2015). El objeto del indicador es el de medir la mejora en los resultados del ejercicio de la norma ISO 18091</t>
  </si>
  <si>
    <t>Porcentaje de indicadores en verde de la vigencia 2014</t>
  </si>
  <si>
    <t>Porcentaje de indicadores en verde de la vigencia 2013 o de la vigencia que cuente con información</t>
  </si>
  <si>
    <r>
      <t xml:space="preserve">Linea base : Porcentaje de indicadores en verde de la vigencia 2014 u otra vigencia que cuente con el dato de comparación.
Linea base : Porcentaje de indicadores en verde de la vigencia 2015 (N1)  menos porcentaje de Indicadores de la Vigencia 2014  (N2) el cual entrega el dato de comparación de la vigencia (N3)
N1- N2= N3 </t>
    </r>
    <r>
      <rPr>
        <b/>
        <sz val="10"/>
        <color indexed="8"/>
        <rFont val="Arial"/>
        <family val="2"/>
      </rPr>
      <t xml:space="preserve"> Esta meta no se programa toda vez que a pesar de ejercer la secretaria técnica del CLG y a pesar de los requerimiento y/o convocatorias que realice el FDLM o la misma Veeduría no es posible garantizar la participación de la totalidad de sectores en las mesas de pactos y verificación por lo tanto no es posible asegurar un seguimiento a la totalidad de indicadores y garantizar  que se encuentren en verde 
</t>
    </r>
  </si>
  <si>
    <t>Espacio disponible para formulación de meta: Proyecto bandera de cada alcaldía local o indicadores de impacto en la localidad</t>
  </si>
  <si>
    <t>AGENCIAMIENTO DE LA POLÍTICA PÚBLICA EN LO LOCAL</t>
  </si>
  <si>
    <t xml:space="preserve">Implementar el 80% de las acciones del plan de acción del Consejo Local de Gobierno 2016 </t>
  </si>
  <si>
    <t>Plan de acción implementado del Consejo Local de Gobierno</t>
  </si>
  <si>
    <t xml:space="preserve">El indicador mide la implementación del plan de acción del consejo local de gobierno de la vigencia 2016 para la territorializacion de la inversión en  las localidades </t>
  </si>
  <si>
    <t>PLAN DE ACCION DEL CLG</t>
  </si>
  <si>
    <t>El numerador del indicador comienza a contabilizarse en el momento en que la actividad quede plenamente cumplida, La implementación se refiere a la ejecución de las acciones establecidas y programadas en el plan de acción. Una acción se asume implementada cuando se ejecuta en su totalidad</t>
  </si>
  <si>
    <t>GESTIÓN DE 
COMUNICACIONES</t>
  </si>
  <si>
    <t>GESTIÓN Y ADQUISICIÓN
 DE RECURSOS</t>
  </si>
  <si>
    <t>GESTIÓN NORMATIVA 
Y JURÍDICA LOCAL</t>
  </si>
  <si>
    <t>GESTIÓN PARA LA
CONVIVENCIA Y SEGURIDAD
INTEGRAL</t>
  </si>
  <si>
    <t>GESTIÓN PARA 
EL DESARROLLO LOCAL</t>
  </si>
  <si>
    <t>AGENCIAMIENTO DE LA 
POLÍTICA PÚBLICA</t>
  </si>
  <si>
    <t>PLAN DE GESTIÓN</t>
  </si>
  <si>
    <t>% De Ejecución III Trimestre</t>
  </si>
  <si>
    <t>% De Avance Anual</t>
  </si>
  <si>
    <t>META</t>
  </si>
  <si>
    <t>Programado III Trimestre</t>
  </si>
  <si>
    <t>Ejecutado III Trimestre</t>
  </si>
  <si>
    <t>Porcentaje de ejecución</t>
  </si>
  <si>
    <t>Programado Anual</t>
  </si>
  <si>
    <t>Ejecutado Anual</t>
  </si>
  <si>
    <t>Porcentaje de ejecución Anual</t>
  </si>
  <si>
    <t>ALCALDÍA DE ANTONIO NARIÑO</t>
  </si>
  <si>
    <t>ALCALDÍA DE PUENTE ARANDA</t>
  </si>
  <si>
    <t xml:space="preserve">Se giro el 3,79% de las obligaciones por pagar </t>
  </si>
  <si>
    <t>PREDIS</t>
  </si>
  <si>
    <t xml:space="preserve">Se cumplio con el 0189,35% del PAC </t>
  </si>
  <si>
    <t>Se giro el 3,79 del presupuesto de inversión asignado a la vigencia 2016</t>
  </si>
  <si>
    <t>Se comprometio con el  6,48% del presupuesto de inversión asignado a la vigencia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</si>
</sst>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_-* #,##0.00\ _€_-;\-* #,##0.00\ _€_-;_-* \-??\ _€_-;_-@_-"/>
    <numFmt numFmtId="166" formatCode="* #,##0&quot;    &quot;;\-* #,##0&quot;    &quot;;* \-#&quot;    &quot;;@\ "/>
  </numFmts>
  <fonts count="24">
    <font>
      <sz val="10"/>
      <name val="Arial"/>
      <family val="2"/>
    </font>
    <font>
      <sz val="11"/>
      <color indexed="8"/>
      <name val="Calibri"/>
      <family val="2"/>
    </font>
    <font>
      <sz val="11"/>
      <color indexed="8"/>
      <name val="Arial"/>
      <family val="2"/>
    </font>
    <font>
      <b/>
      <sz val="10"/>
      <name val="Arial"/>
      <family val="2"/>
      <charset val="1"/>
    </font>
    <font>
      <sz val="10"/>
      <color indexed="8"/>
      <name val="Arial"/>
      <family val="2"/>
      <charset val="1"/>
    </font>
    <font>
      <b/>
      <sz val="10"/>
      <color indexed="8"/>
      <name val="Arial"/>
      <family val="2"/>
      <charset val="1"/>
    </font>
    <font>
      <b/>
      <sz val="9"/>
      <color indexed="8"/>
      <name val="Arial"/>
      <family val="2"/>
      <charset val="1"/>
    </font>
    <font>
      <b/>
      <sz val="10"/>
      <color indexed="9"/>
      <name val="Arial"/>
      <family val="2"/>
      <charset val="1"/>
    </font>
    <font>
      <b/>
      <u/>
      <sz val="10"/>
      <color indexed="10"/>
      <name val="Arial"/>
      <family val="2"/>
      <charset val="1"/>
    </font>
    <font>
      <sz val="10"/>
      <color indexed="10"/>
      <name val="Arial"/>
      <family val="2"/>
      <charset val="1"/>
    </font>
    <font>
      <b/>
      <sz val="10"/>
      <color indexed="10"/>
      <name val="Arial"/>
      <family val="2"/>
      <charset val="1"/>
    </font>
    <font>
      <sz val="10"/>
      <color indexed="8"/>
      <name val="Arial"/>
      <family val="2"/>
      <charset val="128"/>
    </font>
    <font>
      <sz val="10"/>
      <color indexed="8"/>
      <name val="Arial"/>
      <family val="2"/>
    </font>
    <font>
      <sz val="11"/>
      <color indexed="8"/>
      <name val="Arial"/>
      <family val="2"/>
      <charset val="1"/>
    </font>
    <font>
      <sz val="10"/>
      <color indexed="12"/>
      <name val="Arial"/>
      <family val="2"/>
      <charset val="1"/>
    </font>
    <font>
      <b/>
      <i/>
      <sz val="10"/>
      <color indexed="8"/>
      <name val="Arial"/>
      <family val="2"/>
    </font>
    <font>
      <b/>
      <sz val="10"/>
      <color indexed="8"/>
      <name val="Arial"/>
      <family val="2"/>
    </font>
    <font>
      <sz val="8"/>
      <name val="Arial"/>
      <family val="2"/>
      <charset val="1"/>
    </font>
    <font>
      <sz val="9"/>
      <name val="Arial"/>
      <family val="2"/>
      <charset val="1"/>
    </font>
    <font>
      <u/>
      <sz val="9"/>
      <name val="Arial"/>
      <family val="2"/>
      <charset val="1"/>
    </font>
    <font>
      <sz val="10"/>
      <color indexed="9"/>
      <name val="Arial"/>
      <family val="2"/>
    </font>
    <font>
      <b/>
      <sz val="10"/>
      <name val="Arial"/>
      <family val="2"/>
    </font>
    <font>
      <b/>
      <sz val="10"/>
      <color indexed="9"/>
      <name val="Arial"/>
      <family val="2"/>
    </font>
    <font>
      <sz val="10"/>
      <name val="Arial"/>
      <family val="2"/>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26"/>
      </patternFill>
    </fill>
    <fill>
      <patternFill patternType="solid">
        <fgColor indexed="22"/>
        <bgColor indexed="31"/>
      </patternFill>
    </fill>
    <fill>
      <patternFill patternType="solid">
        <fgColor indexed="62"/>
        <bgColor indexed="56"/>
      </patternFill>
    </fill>
    <fill>
      <patternFill patternType="solid">
        <fgColor indexed="31"/>
        <bgColor indexed="22"/>
      </patternFill>
    </fill>
    <fill>
      <patternFill patternType="solid">
        <fgColor indexed="44"/>
        <bgColor indexed="31"/>
      </patternFill>
    </fill>
    <fill>
      <patternFill patternType="solid">
        <fgColor indexed="11"/>
        <bgColor indexed="49"/>
      </patternFill>
    </fill>
    <fill>
      <patternFill patternType="solid">
        <fgColor indexed="27"/>
        <bgColor indexed="41"/>
      </patternFill>
    </fill>
    <fill>
      <patternFill patternType="solid">
        <fgColor indexed="49"/>
        <bgColor indexed="40"/>
      </patternFill>
    </fill>
    <fill>
      <patternFill patternType="solid">
        <fgColor indexed="23"/>
        <bgColor indexed="55"/>
      </patternFill>
    </fill>
  </fills>
  <borders count="22">
    <border>
      <left/>
      <right/>
      <top/>
      <bottom/>
      <diagonal/>
    </border>
    <border>
      <left style="thick">
        <color indexed="63"/>
      </left>
      <right style="thick">
        <color indexed="63"/>
      </right>
      <top style="thick">
        <color indexed="63"/>
      </top>
      <bottom/>
      <diagonal/>
    </border>
    <border>
      <left style="thick">
        <color indexed="63"/>
      </left>
      <right/>
      <top/>
      <bottom/>
      <diagonal/>
    </border>
    <border>
      <left style="thick">
        <color indexed="63"/>
      </left>
      <right/>
      <top/>
      <bottom style="thick">
        <color indexed="63"/>
      </bottom>
      <diagonal/>
    </border>
    <border>
      <left style="thick">
        <color indexed="63"/>
      </left>
      <right style="thick">
        <color indexed="63"/>
      </right>
      <top style="thick">
        <color indexed="63"/>
      </top>
      <bottom style="thick">
        <color indexed="63"/>
      </bottom>
      <diagonal/>
    </border>
    <border>
      <left style="thick">
        <color indexed="63"/>
      </left>
      <right/>
      <top style="thick">
        <color indexed="63"/>
      </top>
      <bottom/>
      <diagonal/>
    </border>
    <border>
      <left style="thick">
        <color indexed="8"/>
      </left>
      <right style="thick">
        <color indexed="8"/>
      </right>
      <top style="thick">
        <color indexed="63"/>
      </top>
      <bottom/>
      <diagonal/>
    </border>
    <border>
      <left/>
      <right style="thick">
        <color indexed="8"/>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style="thick">
        <color indexed="8"/>
      </left>
      <right style="thick">
        <color indexed="8"/>
      </right>
      <top style="thick">
        <color indexed="8"/>
      </top>
      <bottom/>
      <diagonal/>
    </border>
    <border>
      <left style="medium">
        <color indexed="63"/>
      </left>
      <right style="medium">
        <color indexed="63"/>
      </right>
      <top style="medium">
        <color indexed="63"/>
      </top>
      <bottom style="medium">
        <color indexed="63"/>
      </bottom>
      <diagonal/>
    </border>
    <border>
      <left style="hair">
        <color indexed="8"/>
      </left>
      <right style="hair">
        <color indexed="8"/>
      </right>
      <top style="hair">
        <color indexed="8"/>
      </top>
      <bottom style="hair">
        <color indexed="8"/>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bottom style="thin">
        <color indexed="63"/>
      </bottom>
      <diagonal/>
    </border>
    <border>
      <left style="thin">
        <color indexed="63"/>
      </left>
      <right/>
      <top/>
      <bottom style="thin">
        <color indexed="63"/>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right style="thin">
        <color indexed="63"/>
      </right>
      <top/>
      <bottom/>
      <diagonal/>
    </border>
  </borders>
  <cellStyleXfs count="8">
    <xf numFmtId="0" fontId="0" fillId="0" borderId="0"/>
    <xf numFmtId="165" fontId="23" fillId="0" borderId="0" applyFill="0" applyBorder="0" applyAlignment="0" applyProtection="0"/>
    <xf numFmtId="9" fontId="23" fillId="0" borderId="0" applyFill="0" applyBorder="0" applyAlignment="0" applyProtection="0"/>
    <xf numFmtId="0" fontId="23" fillId="2" borderId="0" applyNumberFormat="0" applyBorder="0" applyAlignment="0" applyProtection="0"/>
    <xf numFmtId="0" fontId="1" fillId="0" borderId="0"/>
    <xf numFmtId="0" fontId="23" fillId="3" borderId="0" applyNumberFormat="0" applyBorder="0" applyAlignment="0" applyProtection="0"/>
    <xf numFmtId="0" fontId="2" fillId="0" borderId="0"/>
    <xf numFmtId="0" fontId="23" fillId="4" borderId="0" applyNumberFormat="0" applyBorder="0" applyAlignment="0" applyProtection="0"/>
  </cellStyleXfs>
  <cellXfs count="214">
    <xf numFmtId="0" fontId="0" fillId="0" borderId="0" xfId="0"/>
    <xf numFmtId="0" fontId="0" fillId="5" borderId="2" xfId="4" applyFont="1" applyFill="1" applyBorder="1" applyAlignment="1" applyProtection="1">
      <alignment horizontal="center"/>
    </xf>
    <xf numFmtId="0" fontId="0" fillId="0" borderId="0" xfId="0" applyNumberFormat="1"/>
    <xf numFmtId="0" fontId="0" fillId="5" borderId="3" xfId="4" applyFont="1" applyFill="1" applyBorder="1" applyAlignment="1" applyProtection="1">
      <alignment horizontal="center" vertical="center" wrapText="1"/>
    </xf>
    <xf numFmtId="0" fontId="4" fillId="5" borderId="4" xfId="4" applyFont="1" applyFill="1" applyBorder="1" applyAlignment="1" applyProtection="1">
      <alignment horizontal="center" wrapText="1"/>
    </xf>
    <xf numFmtId="10" fontId="23" fillId="0" borderId="0" xfId="2" applyNumberFormat="1" applyFill="1" applyBorder="1" applyAlignment="1" applyProtection="1"/>
    <xf numFmtId="0" fontId="5" fillId="5" borderId="4" xfId="4" applyFont="1" applyFill="1" applyBorder="1" applyAlignment="1" applyProtection="1">
      <alignment horizontal="center"/>
    </xf>
    <xf numFmtId="0" fontId="5" fillId="5" borderId="4" xfId="4" applyFont="1" applyFill="1" applyBorder="1" applyAlignment="1" applyProtection="1">
      <alignment horizontal="center" wrapText="1"/>
    </xf>
    <xf numFmtId="0" fontId="5" fillId="6" borderId="5" xfId="4" applyFont="1" applyFill="1" applyBorder="1" applyAlignment="1" applyProtection="1">
      <alignment horizontal="center" vertical="center" wrapText="1"/>
    </xf>
    <xf numFmtId="0" fontId="5" fillId="6" borderId="4" xfId="4" applyFont="1" applyFill="1" applyBorder="1" applyAlignment="1" applyProtection="1">
      <alignment horizontal="center" vertical="center" wrapText="1"/>
    </xf>
    <xf numFmtId="0" fontId="3" fillId="0" borderId="0" xfId="0" applyFont="1"/>
    <xf numFmtId="0" fontId="6" fillId="6" borderId="9" xfId="0" applyFont="1" applyFill="1" applyBorder="1" applyAlignment="1" applyProtection="1">
      <alignment horizontal="center" vertical="center" wrapText="1"/>
      <protection locked="0"/>
    </xf>
    <xf numFmtId="0" fontId="0" fillId="5" borderId="10" xfId="4" applyFont="1" applyFill="1" applyBorder="1" applyAlignment="1" applyProtection="1">
      <alignment horizontal="center" vertical="center" wrapText="1"/>
    </xf>
    <xf numFmtId="0" fontId="4" fillId="5" borderId="10" xfId="4" applyFont="1" applyFill="1" applyBorder="1" applyAlignment="1" applyProtection="1">
      <alignment horizontal="center" vertical="center" wrapText="1"/>
    </xf>
    <xf numFmtId="9" fontId="8" fillId="5" borderId="10" xfId="4" applyNumberFormat="1" applyFont="1" applyFill="1" applyBorder="1" applyAlignment="1" applyProtection="1">
      <alignment horizontal="center" vertical="center" wrapText="1"/>
    </xf>
    <xf numFmtId="0" fontId="9" fillId="8" borderId="10" xfId="4" applyNumberFormat="1" applyFont="1" applyFill="1" applyBorder="1" applyAlignment="1" applyProtection="1">
      <alignment horizontal="center" vertical="center" wrapText="1"/>
    </xf>
    <xf numFmtId="0" fontId="0" fillId="8" borderId="10" xfId="4" applyNumberFormat="1" applyFont="1" applyFill="1" applyBorder="1" applyAlignment="1" applyProtection="1">
      <alignment horizontal="center" vertical="center" wrapText="1"/>
    </xf>
    <xf numFmtId="9" fontId="4" fillId="8" borderId="11" xfId="2" applyFont="1" applyFill="1" applyBorder="1" applyAlignment="1" applyProtection="1">
      <alignment horizontal="center" vertical="center" wrapText="1"/>
    </xf>
    <xf numFmtId="0" fontId="9" fillId="5" borderId="10" xfId="4" applyNumberFormat="1" applyFont="1" applyFill="1" applyBorder="1" applyAlignment="1" applyProtection="1">
      <alignment horizontal="center" vertical="center" wrapText="1"/>
    </xf>
    <xf numFmtId="0" fontId="0" fillId="5" borderId="10" xfId="4" applyNumberFormat="1" applyFont="1" applyFill="1" applyBorder="1" applyAlignment="1" applyProtection="1">
      <alignment horizontal="center" vertical="center" wrapText="1"/>
    </xf>
    <xf numFmtId="9" fontId="4" fillId="5" borderId="10" xfId="2" applyFont="1" applyFill="1" applyBorder="1" applyAlignment="1" applyProtection="1">
      <alignment horizontal="center" vertical="center" wrapText="1"/>
    </xf>
    <xf numFmtId="1" fontId="3" fillId="8" borderId="10" xfId="4" applyNumberFormat="1" applyFont="1" applyFill="1" applyBorder="1" applyAlignment="1" applyProtection="1">
      <alignment horizontal="center" vertical="center" wrapText="1"/>
    </xf>
    <xf numFmtId="9" fontId="3" fillId="8" borderId="11" xfId="2" applyFont="1" applyFill="1" applyBorder="1" applyAlignment="1" applyProtection="1">
      <alignment horizontal="center" vertical="center" wrapText="1"/>
    </xf>
    <xf numFmtId="9" fontId="3" fillId="8" borderId="10" xfId="2" applyFont="1" applyFill="1" applyBorder="1" applyAlignment="1" applyProtection="1">
      <alignment horizontal="center" vertical="center" wrapText="1"/>
    </xf>
    <xf numFmtId="166" fontId="4" fillId="5" borderId="10" xfId="1" applyNumberFormat="1" applyFont="1" applyFill="1" applyBorder="1" applyAlignment="1" applyProtection="1">
      <alignment horizontal="center" vertical="center" wrapText="1"/>
    </xf>
    <xf numFmtId="166" fontId="4" fillId="5" borderId="10" xfId="4" applyNumberFormat="1" applyFont="1" applyFill="1" applyBorder="1" applyAlignment="1" applyProtection="1">
      <alignment horizontal="center" vertical="center" wrapText="1"/>
    </xf>
    <xf numFmtId="10" fontId="4" fillId="5" borderId="10" xfId="4" applyNumberFormat="1" applyFont="1" applyFill="1" applyBorder="1" applyAlignment="1" applyProtection="1">
      <alignment horizontal="center" vertical="center" wrapText="1"/>
    </xf>
    <xf numFmtId="0" fontId="0" fillId="9" borderId="10" xfId="0" applyFont="1" applyFill="1" applyBorder="1" applyAlignment="1" applyProtection="1">
      <alignment horizontal="center" vertical="center" wrapText="1"/>
      <protection locked="0"/>
    </xf>
    <xf numFmtId="9" fontId="0" fillId="9" borderId="10" xfId="0" applyNumberFormat="1" applyFont="1" applyFill="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0" xfId="0" applyFont="1" applyBorder="1" applyAlignment="1">
      <alignment horizontal="justify" vertical="center" wrapText="1"/>
    </xf>
    <xf numFmtId="0" fontId="0" fillId="0" borderId="10" xfId="0" applyFont="1" applyBorder="1" applyAlignment="1">
      <alignment horizontal="center" vertical="center" wrapText="1"/>
    </xf>
    <xf numFmtId="0" fontId="0" fillId="5" borderId="10" xfId="0" applyFont="1" applyFill="1" applyBorder="1" applyAlignment="1" applyProtection="1">
      <alignment horizontal="center" vertical="center" wrapText="1"/>
      <protection locked="0"/>
    </xf>
    <xf numFmtId="9" fontId="0" fillId="5" borderId="10" xfId="0" applyNumberFormat="1" applyFont="1" applyFill="1" applyBorder="1" applyAlignment="1">
      <alignment horizontal="left" vertical="top" wrapText="1"/>
    </xf>
    <xf numFmtId="9" fontId="0" fillId="0" borderId="10" xfId="0" applyNumberFormat="1" applyFont="1" applyFill="1" applyBorder="1" applyAlignment="1">
      <alignment horizontal="left" vertical="top" wrapText="1"/>
    </xf>
    <xf numFmtId="9" fontId="4" fillId="8" borderId="10" xfId="2" applyFont="1" applyFill="1" applyBorder="1" applyAlignment="1" applyProtection="1">
      <alignment horizontal="center" vertical="center" wrapText="1"/>
    </xf>
    <xf numFmtId="9" fontId="0" fillId="9" borderId="10" xfId="0" applyNumberFormat="1" applyFont="1" applyFill="1" applyBorder="1" applyAlignment="1">
      <alignment horizontal="justify" vertical="center" wrapText="1"/>
    </xf>
    <xf numFmtId="0" fontId="0" fillId="5" borderId="10" xfId="0" applyFont="1" applyFill="1" applyBorder="1" applyAlignment="1">
      <alignment horizontal="justify" vertical="center" wrapText="1"/>
    </xf>
    <xf numFmtId="0" fontId="4" fillId="6" borderId="10" xfId="4" applyFont="1" applyFill="1" applyBorder="1" applyAlignment="1" applyProtection="1">
      <alignment horizontal="center" vertical="center" wrapText="1"/>
    </xf>
    <xf numFmtId="0" fontId="5" fillId="10" borderId="10" xfId="4" applyFont="1" applyFill="1" applyBorder="1" applyAlignment="1" applyProtection="1">
      <alignment horizontal="center" vertical="center" wrapText="1"/>
    </xf>
    <xf numFmtId="0" fontId="4" fillId="0" borderId="10" xfId="4" applyFont="1" applyFill="1" applyBorder="1" applyAlignment="1" applyProtection="1">
      <alignment horizontal="center" vertical="center" wrapText="1"/>
    </xf>
    <xf numFmtId="9" fontId="10" fillId="0" borderId="10" xfId="2" applyNumberFormat="1" applyFont="1" applyFill="1" applyBorder="1" applyAlignment="1" applyProtection="1">
      <alignment horizontal="center" vertical="center" wrapText="1"/>
    </xf>
    <xf numFmtId="0" fontId="0" fillId="0" borderId="10" xfId="4" applyFont="1" applyFill="1" applyBorder="1" applyAlignment="1" applyProtection="1">
      <alignment horizontal="center" vertical="center" wrapText="1"/>
    </xf>
    <xf numFmtId="9" fontId="9" fillId="8" borderId="10" xfId="4" applyNumberFormat="1" applyFont="1" applyFill="1" applyBorder="1" applyAlignment="1" applyProtection="1">
      <alignment horizontal="center" vertical="center" wrapText="1"/>
    </xf>
    <xf numFmtId="9" fontId="0" fillId="8" borderId="10" xfId="2" applyFont="1" applyFill="1" applyBorder="1" applyAlignment="1" applyProtection="1">
      <alignment horizontal="center" vertical="center" wrapText="1"/>
    </xf>
    <xf numFmtId="9" fontId="9" fillId="0" borderId="10" xfId="4" applyNumberFormat="1" applyFont="1" applyFill="1" applyBorder="1" applyAlignment="1" applyProtection="1">
      <alignment horizontal="center" vertical="center" wrapText="1"/>
    </xf>
    <xf numFmtId="9" fontId="0" fillId="0" borderId="10" xfId="4" applyNumberFormat="1" applyFont="1" applyFill="1" applyBorder="1" applyAlignment="1" applyProtection="1">
      <alignment horizontal="center" vertical="center" wrapText="1"/>
    </xf>
    <xf numFmtId="9" fontId="4" fillId="0" borderId="10" xfId="2" applyFont="1" applyFill="1" applyBorder="1" applyAlignment="1" applyProtection="1">
      <alignment horizontal="center" vertical="center" wrapText="1"/>
    </xf>
    <xf numFmtId="0" fontId="0" fillId="0" borderId="10" xfId="4" applyNumberFormat="1" applyFont="1" applyFill="1" applyBorder="1" applyAlignment="1" applyProtection="1">
      <alignment horizontal="center" vertical="center" wrapText="1"/>
    </xf>
    <xf numFmtId="9" fontId="3" fillId="8" borderId="10" xfId="2" applyNumberFormat="1" applyFont="1" applyFill="1" applyBorder="1" applyAlignment="1" applyProtection="1">
      <alignment horizontal="center" vertical="center" wrapText="1"/>
    </xf>
    <xf numFmtId="9" fontId="3" fillId="0" borderId="10" xfId="2" applyFont="1" applyFill="1" applyBorder="1" applyAlignment="1" applyProtection="1">
      <alignment horizontal="center" vertical="center" wrapText="1"/>
    </xf>
    <xf numFmtId="0" fontId="4" fillId="0" borderId="10" xfId="4" applyFont="1" applyFill="1" applyBorder="1" applyAlignment="1">
      <alignment horizontal="center" vertical="center" wrapText="1"/>
    </xf>
    <xf numFmtId="9" fontId="0" fillId="9" borderId="10" xfId="0" applyNumberFormat="1" applyFont="1" applyFill="1" applyBorder="1" applyAlignment="1" applyProtection="1">
      <alignment horizontal="center" vertical="center" wrapText="1"/>
      <protection locked="0"/>
    </xf>
    <xf numFmtId="0" fontId="0" fillId="9" borderId="10" xfId="0" applyFont="1" applyFill="1" applyBorder="1" applyAlignment="1">
      <alignment horizontal="justify" vertical="center" wrapText="1"/>
    </xf>
    <xf numFmtId="10" fontId="0" fillId="0" borderId="10" xfId="0" applyNumberFormat="1" applyFont="1" applyFill="1" applyBorder="1" applyAlignment="1" applyProtection="1">
      <alignment horizontal="center" vertical="center" wrapText="1"/>
      <protection locked="0"/>
    </xf>
    <xf numFmtId="9" fontId="0" fillId="0" borderId="10" xfId="0" applyNumberFormat="1" applyFont="1" applyFill="1" applyBorder="1" applyAlignment="1" applyProtection="1">
      <alignment horizontal="center" vertical="center" wrapText="1"/>
      <protection locked="0"/>
    </xf>
    <xf numFmtId="9" fontId="0"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0" fillId="0" borderId="0" xfId="0" applyFill="1"/>
    <xf numFmtId="9" fontId="10" fillId="5" borderId="10" xfId="2" applyNumberFormat="1" applyFont="1" applyFill="1" applyBorder="1" applyAlignment="1" applyProtection="1">
      <alignment horizontal="center" vertical="center" wrapText="1"/>
    </xf>
    <xf numFmtId="9" fontId="9" fillId="5" borderId="10" xfId="4" applyNumberFormat="1" applyFont="1" applyFill="1" applyBorder="1" applyAlignment="1" applyProtection="1">
      <alignment horizontal="center" vertical="center" wrapText="1"/>
    </xf>
    <xf numFmtId="9" fontId="0" fillId="5" borderId="10" xfId="2" applyFont="1" applyFill="1" applyBorder="1" applyAlignment="1" applyProtection="1">
      <alignment horizontal="center" vertical="center" wrapText="1"/>
    </xf>
    <xf numFmtId="9" fontId="5" fillId="8" borderId="10" xfId="2" applyFont="1" applyFill="1" applyBorder="1" applyAlignment="1" applyProtection="1">
      <alignment horizontal="center" vertical="center" wrapText="1"/>
    </xf>
    <xf numFmtId="10" fontId="0" fillId="5" borderId="10" xfId="4" applyNumberFormat="1" applyFont="1" applyFill="1" applyBorder="1" applyAlignment="1" applyProtection="1">
      <alignment horizontal="center" vertical="center" wrapText="1"/>
    </xf>
    <xf numFmtId="1" fontId="4" fillId="5" borderId="10" xfId="4" applyNumberFormat="1" applyFont="1" applyFill="1" applyBorder="1" applyAlignment="1" applyProtection="1">
      <alignment horizontal="center" vertical="center" wrapText="1"/>
    </xf>
    <xf numFmtId="9" fontId="0" fillId="0" borderId="10" xfId="0" applyNumberFormat="1" applyFont="1" applyBorder="1" applyAlignment="1" applyProtection="1">
      <alignment horizontal="center" vertical="center" wrapText="1"/>
      <protection locked="0"/>
    </xf>
    <xf numFmtId="0" fontId="0" fillId="0" borderId="10" xfId="0" applyFont="1" applyFill="1" applyBorder="1" applyAlignment="1">
      <alignment horizontal="justify" vertical="center" wrapText="1"/>
    </xf>
    <xf numFmtId="10" fontId="0" fillId="0" borderId="10" xfId="0" applyNumberFormat="1" applyFont="1" applyBorder="1" applyAlignment="1" applyProtection="1">
      <alignment horizontal="center" vertical="center" wrapText="1"/>
      <protection locked="0"/>
    </xf>
    <xf numFmtId="9" fontId="0" fillId="0" borderId="10" xfId="0" applyNumberFormat="1" applyFont="1" applyFill="1" applyBorder="1" applyAlignment="1">
      <alignment horizontal="center" vertical="top" wrapText="1"/>
    </xf>
    <xf numFmtId="9" fontId="0" fillId="0" borderId="10" xfId="2" applyFont="1" applyFill="1" applyBorder="1" applyAlignment="1" applyProtection="1">
      <alignment horizontal="center" vertical="center" wrapText="1"/>
    </xf>
    <xf numFmtId="10" fontId="0" fillId="0" borderId="10" xfId="4" applyNumberFormat="1" applyFont="1" applyFill="1" applyBorder="1" applyAlignment="1" applyProtection="1">
      <alignment horizontal="center" vertical="center" wrapText="1"/>
    </xf>
    <xf numFmtId="10" fontId="4" fillId="0" borderId="10" xfId="4" applyNumberFormat="1" applyFont="1" applyFill="1" applyBorder="1" applyAlignment="1" applyProtection="1">
      <alignment horizontal="center" vertical="center" wrapText="1"/>
    </xf>
    <xf numFmtId="1" fontId="4" fillId="0" borderId="10" xfId="4" applyNumberFormat="1" applyFont="1" applyFill="1" applyBorder="1" applyAlignment="1" applyProtection="1">
      <alignment horizontal="center" vertical="center" wrapText="1"/>
    </xf>
    <xf numFmtId="10" fontId="13" fillId="0" borderId="10" xfId="0" applyNumberFormat="1" applyFont="1" applyFill="1" applyBorder="1" applyAlignment="1" applyProtection="1">
      <alignment horizontal="center" vertical="center" wrapText="1"/>
      <protection locked="0"/>
    </xf>
    <xf numFmtId="9" fontId="0" fillId="0" borderId="10" xfId="0" applyNumberFormat="1" applyFont="1" applyFill="1" applyBorder="1" applyAlignment="1">
      <alignment horizontal="justify" vertical="center" wrapText="1"/>
    </xf>
    <xf numFmtId="0" fontId="0" fillId="0" borderId="10" xfId="0" applyNumberFormat="1" applyFont="1" applyFill="1" applyBorder="1" applyAlignment="1">
      <alignment horizontal="center" vertical="center" wrapText="1"/>
    </xf>
    <xf numFmtId="9" fontId="0" fillId="5" borderId="10" xfId="0" applyNumberFormat="1" applyFont="1" applyFill="1" applyBorder="1" applyAlignment="1" applyProtection="1">
      <alignment horizontal="center" vertical="center" wrapText="1"/>
    </xf>
    <xf numFmtId="9" fontId="0" fillId="0" borderId="10" xfId="0" applyNumberFormat="1" applyFont="1" applyBorder="1" applyAlignment="1">
      <alignment horizontal="center" vertical="center" wrapText="1"/>
    </xf>
    <xf numFmtId="9" fontId="0" fillId="0" borderId="10" xfId="2" applyNumberFormat="1" applyFont="1" applyFill="1" applyBorder="1" applyAlignment="1" applyProtection="1">
      <alignment horizontal="center" vertical="center" wrapText="1"/>
      <protection locked="0"/>
    </xf>
    <xf numFmtId="10" fontId="10" fillId="5" borderId="10" xfId="2" applyNumberFormat="1" applyFont="1" applyFill="1" applyBorder="1" applyAlignment="1" applyProtection="1">
      <alignment horizontal="center" vertical="center" wrapText="1"/>
    </xf>
    <xf numFmtId="9" fontId="0" fillId="8" borderId="10" xfId="4" applyNumberFormat="1" applyFont="1" applyFill="1" applyBorder="1" applyAlignment="1" applyProtection="1">
      <alignment horizontal="center" vertical="center" wrapText="1"/>
    </xf>
    <xf numFmtId="9" fontId="0" fillId="5" borderId="10" xfId="4" applyNumberFormat="1" applyFont="1" applyFill="1" applyBorder="1" applyAlignment="1" applyProtection="1">
      <alignment horizontal="center" vertical="center" wrapText="1"/>
    </xf>
    <xf numFmtId="9" fontId="3" fillId="8" borderId="10" xfId="4" applyNumberFormat="1" applyFont="1" applyFill="1" applyBorder="1" applyAlignment="1" applyProtection="1">
      <alignment horizontal="center" vertical="center" wrapText="1"/>
    </xf>
    <xf numFmtId="9" fontId="0" fillId="0" borderId="10" xfId="0" applyNumberFormat="1" applyFont="1" applyBorder="1" applyAlignment="1">
      <alignment horizontal="justify" vertical="center" wrapText="1"/>
    </xf>
    <xf numFmtId="0" fontId="0" fillId="8" borderId="10" xfId="2" applyNumberFormat="1" applyFont="1" applyFill="1" applyBorder="1" applyAlignment="1" applyProtection="1">
      <alignment horizontal="center" vertical="center" wrapText="1"/>
    </xf>
    <xf numFmtId="0" fontId="0" fillId="5" borderId="10" xfId="2" applyNumberFormat="1" applyFont="1" applyFill="1" applyBorder="1" applyAlignment="1" applyProtection="1">
      <alignment horizontal="center" vertical="center" wrapText="1"/>
    </xf>
    <xf numFmtId="0" fontId="3" fillId="8" borderId="10" xfId="2" applyNumberFormat="1" applyFont="1" applyFill="1" applyBorder="1" applyAlignment="1" applyProtection="1">
      <alignment horizontal="center" vertical="center" wrapText="1"/>
    </xf>
    <xf numFmtId="0" fontId="0" fillId="9" borderId="10" xfId="0" applyNumberFormat="1" applyFont="1" applyFill="1" applyBorder="1" applyAlignment="1" applyProtection="1">
      <alignment horizontal="center" vertical="center" wrapText="1"/>
      <protection locked="0"/>
    </xf>
    <xf numFmtId="0" fontId="0" fillId="0" borderId="10" xfId="0" applyNumberFormat="1" applyFont="1" applyBorder="1" applyAlignment="1" applyProtection="1">
      <alignment horizontal="center" vertical="center" wrapText="1"/>
      <protection locked="0"/>
    </xf>
    <xf numFmtId="0" fontId="0" fillId="0" borderId="10" xfId="0" applyFont="1" applyFill="1" applyBorder="1" applyAlignment="1">
      <alignment horizontal="center" vertical="center" wrapText="1"/>
    </xf>
    <xf numFmtId="9" fontId="0" fillId="5" borderId="10" xfId="0" applyNumberFormat="1" applyFont="1" applyFill="1" applyBorder="1" applyAlignment="1">
      <alignment horizontal="justify" vertical="center" wrapText="1"/>
    </xf>
    <xf numFmtId="0" fontId="0" fillId="5" borderId="0" xfId="0" applyFill="1"/>
    <xf numFmtId="0" fontId="4" fillId="5" borderId="10" xfId="2" applyNumberFormat="1" applyFont="1" applyFill="1" applyBorder="1" applyAlignment="1" applyProtection="1">
      <alignment horizontal="center" vertical="center" wrapText="1"/>
    </xf>
    <xf numFmtId="0" fontId="4" fillId="5"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locked="0"/>
    </xf>
    <xf numFmtId="9" fontId="4" fillId="0" borderId="10" xfId="0" applyNumberFormat="1" applyFont="1" applyFill="1" applyBorder="1" applyAlignment="1">
      <alignment horizontal="left" vertical="top" wrapText="1"/>
    </xf>
    <xf numFmtId="10" fontId="4" fillId="8" borderId="10" xfId="2" applyNumberFormat="1" applyFont="1" applyFill="1" applyBorder="1" applyAlignment="1" applyProtection="1">
      <alignment horizontal="center" vertical="center" wrapText="1"/>
    </xf>
    <xf numFmtId="10" fontId="4" fillId="5" borderId="10" xfId="2" applyNumberFormat="1" applyFont="1" applyFill="1" applyBorder="1" applyAlignment="1" applyProtection="1">
      <alignment horizontal="center" vertical="center" wrapText="1"/>
    </xf>
    <xf numFmtId="10" fontId="3" fillId="8" borderId="10" xfId="2" applyNumberFormat="1" applyFont="1" applyFill="1" applyBorder="1" applyAlignment="1" applyProtection="1">
      <alignment horizontal="center" vertical="center" wrapText="1"/>
    </xf>
    <xf numFmtId="9" fontId="0" fillId="0" borderId="10" xfId="0" applyNumberFormat="1" applyFont="1" applyFill="1" applyBorder="1" applyAlignment="1">
      <alignment horizontal="justify" vertical="top" wrapText="1"/>
    </xf>
    <xf numFmtId="0" fontId="0" fillId="6" borderId="10" xfId="0" applyFill="1" applyBorder="1"/>
    <xf numFmtId="0" fontId="9" fillId="8" borderId="10" xfId="2" applyNumberFormat="1" applyFont="1" applyFill="1" applyBorder="1" applyAlignment="1" applyProtection="1">
      <alignment horizontal="center" vertical="center" wrapText="1"/>
    </xf>
    <xf numFmtId="0" fontId="9" fillId="5" borderId="10" xfId="2" applyNumberFormat="1" applyFont="1" applyFill="1" applyBorder="1" applyAlignment="1" applyProtection="1">
      <alignment horizontal="center" vertical="center" wrapText="1"/>
    </xf>
    <xf numFmtId="1" fontId="23" fillId="5" borderId="10" xfId="2" applyNumberFormat="1" applyFill="1" applyBorder="1" applyAlignment="1" applyProtection="1">
      <alignment horizontal="center" vertical="center" wrapText="1"/>
    </xf>
    <xf numFmtId="1" fontId="3" fillId="8" borderId="10" xfId="2" applyNumberFormat="1" applyFont="1" applyFill="1" applyBorder="1" applyAlignment="1" applyProtection="1">
      <alignment horizontal="center" vertical="center" wrapText="1"/>
    </xf>
    <xf numFmtId="1" fontId="17" fillId="5" borderId="10" xfId="0" applyNumberFormat="1" applyFont="1" applyFill="1" applyBorder="1" applyAlignment="1">
      <alignment horizontal="center" vertical="center" wrapText="1"/>
    </xf>
    <xf numFmtId="9" fontId="18" fillId="5" borderId="10" xfId="0" applyNumberFormat="1" applyFont="1" applyFill="1" applyBorder="1" applyAlignment="1">
      <alignment horizontal="center" vertical="center" wrapText="1"/>
    </xf>
    <xf numFmtId="9" fontId="0" fillId="11" borderId="10" xfId="0" applyNumberFormat="1" applyFont="1" applyFill="1" applyBorder="1" applyAlignment="1">
      <alignment horizontal="center" vertical="center" wrapText="1"/>
    </xf>
    <xf numFmtId="9" fontId="19" fillId="5" borderId="10" xfId="0" applyNumberFormat="1" applyFont="1" applyFill="1" applyBorder="1" applyAlignment="1">
      <alignment horizontal="center" vertical="center" wrapText="1"/>
    </xf>
    <xf numFmtId="10" fontId="10" fillId="0" borderId="10" xfId="2" applyNumberFormat="1" applyFont="1" applyFill="1" applyBorder="1" applyAlignment="1" applyProtection="1">
      <alignment horizontal="center" vertical="center" wrapText="1"/>
    </xf>
    <xf numFmtId="9" fontId="9" fillId="8" borderId="10" xfId="2" applyNumberFormat="1" applyFont="1" applyFill="1" applyBorder="1" applyAlignment="1" applyProtection="1">
      <alignment horizontal="center" vertical="center" wrapText="1"/>
    </xf>
    <xf numFmtId="9" fontId="9" fillId="0" borderId="10" xfId="2" applyNumberFormat="1" applyFont="1" applyFill="1" applyBorder="1" applyAlignment="1" applyProtection="1">
      <alignment horizontal="center" vertical="center" wrapText="1"/>
    </xf>
    <xf numFmtId="1" fontId="0" fillId="0" borderId="10" xfId="4" applyNumberFormat="1" applyFont="1" applyFill="1" applyBorder="1" applyAlignment="1" applyProtection="1">
      <alignment horizontal="center" vertical="center" wrapText="1"/>
    </xf>
    <xf numFmtId="0" fontId="0" fillId="9" borderId="10" xfId="0" applyFont="1" applyFill="1" applyBorder="1" applyAlignment="1">
      <alignment horizontal="center" vertical="center" wrapText="1"/>
    </xf>
    <xf numFmtId="0" fontId="4" fillId="9" borderId="10" xfId="4" applyFont="1" applyFill="1" applyBorder="1" applyAlignment="1" applyProtection="1">
      <alignment horizontal="center" vertical="center" wrapText="1"/>
    </xf>
    <xf numFmtId="10" fontId="10" fillId="9" borderId="10" xfId="2" applyNumberFormat="1" applyFont="1" applyFill="1" applyBorder="1" applyAlignment="1" applyProtection="1">
      <alignment horizontal="center" vertical="center" wrapText="1"/>
    </xf>
    <xf numFmtId="0" fontId="0" fillId="9" borderId="10" xfId="4" applyFont="1" applyFill="1" applyBorder="1" applyAlignment="1" applyProtection="1">
      <alignment horizontal="center" vertical="center" wrapText="1"/>
    </xf>
    <xf numFmtId="1" fontId="9" fillId="9" borderId="10" xfId="2" applyNumberFormat="1" applyFont="1" applyFill="1" applyBorder="1" applyAlignment="1" applyProtection="1">
      <alignment horizontal="center" vertical="center" wrapText="1"/>
    </xf>
    <xf numFmtId="0" fontId="0" fillId="9" borderId="10" xfId="4" applyNumberFormat="1" applyFont="1" applyFill="1" applyBorder="1" applyAlignment="1" applyProtection="1">
      <alignment horizontal="center" vertical="center" wrapText="1"/>
    </xf>
    <xf numFmtId="9" fontId="4" fillId="9" borderId="10" xfId="2" applyFont="1" applyFill="1" applyBorder="1" applyAlignment="1" applyProtection="1">
      <alignment horizontal="center" vertical="center" wrapText="1"/>
    </xf>
    <xf numFmtId="1" fontId="3" fillId="9" borderId="10" xfId="4" applyNumberFormat="1" applyFont="1" applyFill="1" applyBorder="1" applyAlignment="1" applyProtection="1">
      <alignment horizontal="center" vertical="center" wrapText="1"/>
    </xf>
    <xf numFmtId="0" fontId="3" fillId="9" borderId="10" xfId="4" applyNumberFormat="1" applyFont="1" applyFill="1" applyBorder="1" applyAlignment="1" applyProtection="1">
      <alignment horizontal="center" vertical="center" wrapText="1"/>
    </xf>
    <xf numFmtId="9" fontId="3" fillId="9" borderId="10" xfId="2" applyFont="1" applyFill="1" applyBorder="1" applyAlignment="1" applyProtection="1">
      <alignment horizontal="center" vertical="center" wrapText="1"/>
    </xf>
    <xf numFmtId="10" fontId="0" fillId="9" borderId="10" xfId="4" applyNumberFormat="1" applyFont="1" applyFill="1" applyBorder="1" applyAlignment="1" applyProtection="1">
      <alignment horizontal="center" vertical="center" wrapText="1"/>
    </xf>
    <xf numFmtId="10" fontId="4" fillId="9" borderId="10" xfId="4" applyNumberFormat="1" applyFont="1" applyFill="1" applyBorder="1" applyAlignment="1" applyProtection="1">
      <alignment horizontal="center" vertical="center" wrapText="1"/>
    </xf>
    <xf numFmtId="0" fontId="0" fillId="9" borderId="0" xfId="0" applyFill="1"/>
    <xf numFmtId="1" fontId="0" fillId="9" borderId="10" xfId="4" applyNumberFormat="1" applyFont="1" applyFill="1" applyBorder="1" applyAlignment="1" applyProtection="1">
      <alignment horizontal="center" vertical="center" wrapText="1"/>
    </xf>
    <xf numFmtId="1" fontId="9" fillId="8" borderId="10" xfId="2" applyNumberFormat="1" applyFont="1" applyFill="1" applyBorder="1" applyAlignment="1" applyProtection="1">
      <alignment horizontal="center" vertical="center" wrapText="1"/>
    </xf>
    <xf numFmtId="1" fontId="9" fillId="0" borderId="10" xfId="2" applyNumberFormat="1" applyFont="1" applyFill="1" applyBorder="1" applyAlignment="1" applyProtection="1">
      <alignment horizontal="center" vertical="center" wrapText="1"/>
    </xf>
    <xf numFmtId="0" fontId="3" fillId="8" borderId="10" xfId="4" applyNumberFormat="1" applyFont="1" applyFill="1" applyBorder="1" applyAlignment="1" applyProtection="1">
      <alignment horizontal="center" vertical="center" wrapText="1"/>
    </xf>
    <xf numFmtId="0" fontId="4" fillId="5" borderId="10" xfId="4" applyFont="1" applyFill="1" applyBorder="1" applyAlignment="1">
      <alignment horizontal="center" vertical="center" wrapText="1"/>
    </xf>
    <xf numFmtId="0" fontId="4" fillId="0" borderId="10" xfId="0" applyFont="1" applyBorder="1" applyAlignment="1" applyProtection="1">
      <alignment horizontal="center" vertical="center" wrapText="1"/>
      <protection locked="0"/>
    </xf>
    <xf numFmtId="9" fontId="9" fillId="5" borderId="10" xfId="2" applyNumberFormat="1" applyFont="1" applyFill="1" applyBorder="1" applyAlignment="1" applyProtection="1">
      <alignment horizontal="center" vertical="center" wrapText="1"/>
    </xf>
    <xf numFmtId="10" fontId="0" fillId="9"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9" fontId="9" fillId="8" borderId="10" xfId="2" applyFont="1" applyFill="1" applyBorder="1" applyAlignment="1" applyProtection="1">
      <alignment horizontal="center" vertical="center" wrapText="1"/>
    </xf>
    <xf numFmtId="9" fontId="9" fillId="5" borderId="10" xfId="2" applyFont="1" applyFill="1" applyBorder="1" applyAlignment="1" applyProtection="1">
      <alignment horizontal="center" vertical="center" wrapText="1"/>
    </xf>
    <xf numFmtId="0" fontId="0" fillId="5" borderId="10" xfId="4" applyFont="1" applyFill="1" applyBorder="1" applyAlignment="1" applyProtection="1">
      <alignment vertical="center" wrapText="1"/>
      <protection locked="0"/>
    </xf>
    <xf numFmtId="9" fontId="4" fillId="5" borderId="10" xfId="2" applyFont="1" applyFill="1" applyBorder="1" applyAlignment="1" applyProtection="1">
      <alignment horizontal="center" vertical="center" wrapText="1"/>
      <protection locked="0"/>
    </xf>
    <xf numFmtId="9" fontId="4" fillId="0" borderId="10" xfId="0" applyNumberFormat="1" applyFont="1" applyFill="1" applyBorder="1" applyAlignment="1">
      <alignment horizontal="center" vertical="center" wrapText="1"/>
    </xf>
    <xf numFmtId="9" fontId="4" fillId="5" borderId="10" xfId="0" applyNumberFormat="1" applyFont="1" applyFill="1" applyBorder="1" applyAlignment="1">
      <alignment horizontal="center" vertical="center" wrapText="1"/>
    </xf>
    <xf numFmtId="10" fontId="9" fillId="0" borderId="10" xfId="2" applyNumberFormat="1" applyFont="1" applyFill="1" applyBorder="1" applyAlignment="1" applyProtection="1">
      <alignment horizontal="center" vertical="center" wrapText="1"/>
    </xf>
    <xf numFmtId="10" fontId="0" fillId="0" borderId="10" xfId="2" applyNumberFormat="1" applyFont="1" applyFill="1" applyBorder="1" applyAlignment="1" applyProtection="1">
      <alignment horizontal="center" vertical="center" wrapText="1"/>
    </xf>
    <xf numFmtId="10" fontId="4" fillId="0" borderId="10" xfId="2" applyNumberFormat="1" applyFont="1" applyFill="1" applyBorder="1" applyAlignment="1" applyProtection="1">
      <alignment horizontal="center" vertical="center" wrapText="1"/>
    </xf>
    <xf numFmtId="0" fontId="0" fillId="0" borderId="10" xfId="4" applyFont="1" applyFill="1" applyBorder="1" applyAlignment="1" applyProtection="1">
      <alignment horizontal="center" vertical="center" wrapText="1"/>
      <protection locked="0"/>
    </xf>
    <xf numFmtId="10" fontId="4" fillId="0" borderId="10" xfId="2" applyNumberFormat="1" applyFont="1" applyFill="1" applyBorder="1" applyAlignment="1" applyProtection="1">
      <alignment horizontal="center" vertical="center" wrapText="1"/>
      <protection locked="0"/>
    </xf>
    <xf numFmtId="10" fontId="4" fillId="0" borderId="10" xfId="0" applyNumberFormat="1" applyFont="1" applyFill="1" applyBorder="1" applyAlignment="1" applyProtection="1">
      <alignment horizontal="center" vertical="center" wrapText="1"/>
      <protection locked="0"/>
    </xf>
    <xf numFmtId="9" fontId="4" fillId="0" borderId="10" xfId="0" applyNumberFormat="1" applyFont="1" applyFill="1" applyBorder="1" applyAlignment="1">
      <alignment horizontal="justify" vertical="center" wrapText="1"/>
    </xf>
    <xf numFmtId="1" fontId="9" fillId="5" borderId="10" xfId="2" applyNumberFormat="1" applyFont="1" applyFill="1" applyBorder="1" applyAlignment="1" applyProtection="1">
      <alignment horizontal="center" vertical="center" wrapText="1"/>
    </xf>
    <xf numFmtId="0" fontId="4" fillId="0" borderId="10" xfId="4" applyFont="1" applyBorder="1" applyAlignment="1">
      <alignment horizontal="center" vertical="center" wrapText="1"/>
    </xf>
    <xf numFmtId="10" fontId="9" fillId="8" borderId="10" xfId="4" applyNumberFormat="1" applyFont="1" applyFill="1" applyBorder="1" applyAlignment="1" applyProtection="1">
      <alignment horizontal="center" vertical="center" wrapText="1"/>
    </xf>
    <xf numFmtId="10" fontId="0" fillId="8" borderId="10" xfId="4" applyNumberFormat="1" applyFont="1" applyFill="1" applyBorder="1" applyAlignment="1" applyProtection="1">
      <alignment horizontal="center" vertical="center" wrapText="1"/>
    </xf>
    <xf numFmtId="10" fontId="9" fillId="5" borderId="10" xfId="4" applyNumberFormat="1" applyFont="1" applyFill="1" applyBorder="1" applyAlignment="1" applyProtection="1">
      <alignment horizontal="center" vertical="center" wrapText="1"/>
    </xf>
    <xf numFmtId="1" fontId="0" fillId="5" borderId="10" xfId="4" applyNumberFormat="1" applyFont="1" applyFill="1" applyBorder="1" applyAlignment="1" applyProtection="1">
      <alignment horizontal="center" vertical="center" wrapText="1"/>
    </xf>
    <xf numFmtId="0" fontId="4" fillId="5" borderId="10" xfId="4" applyNumberFormat="1" applyFont="1" applyFill="1" applyBorder="1" applyAlignment="1" applyProtection="1">
      <alignment horizontal="center" vertical="center" wrapText="1"/>
    </xf>
    <xf numFmtId="10" fontId="0" fillId="0" borderId="0" xfId="0" applyNumberFormat="1"/>
    <xf numFmtId="0" fontId="0" fillId="0" borderId="11" xfId="0" applyBorder="1"/>
    <xf numFmtId="0" fontId="20" fillId="12" borderId="12" xfId="0" applyFont="1" applyFill="1" applyBorder="1"/>
    <xf numFmtId="0" fontId="20" fillId="12" borderId="12" xfId="0" applyFont="1" applyFill="1" applyBorder="1" applyAlignment="1">
      <alignment horizontal="center" vertical="center" wrapText="1"/>
    </xf>
    <xf numFmtId="0" fontId="0" fillId="6" borderId="12" xfId="0" applyFont="1" applyFill="1" applyBorder="1" applyAlignment="1">
      <alignment vertical="center" wrapText="1"/>
    </xf>
    <xf numFmtId="9" fontId="21" fillId="0" borderId="12" xfId="2" applyFont="1" applyFill="1" applyBorder="1" applyAlignment="1" applyProtection="1">
      <alignment horizontal="center" vertical="center"/>
    </xf>
    <xf numFmtId="9" fontId="21" fillId="0" borderId="12" xfId="0" applyNumberFormat="1" applyFont="1" applyBorder="1" applyAlignment="1">
      <alignment horizontal="center" vertical="center"/>
    </xf>
    <xf numFmtId="0" fontId="22" fillId="13" borderId="13" xfId="0" applyFont="1" applyFill="1" applyBorder="1" applyAlignment="1">
      <alignment vertical="center" wrapText="1"/>
    </xf>
    <xf numFmtId="0" fontId="22" fillId="13" borderId="15" xfId="0" applyFont="1" applyFill="1" applyBorder="1" applyAlignment="1">
      <alignment vertical="center" wrapText="1"/>
    </xf>
    <xf numFmtId="0" fontId="22" fillId="13" borderId="16" xfId="0" applyFont="1" applyFill="1" applyBorder="1" applyAlignment="1">
      <alignment horizontal="center" vertical="center"/>
    </xf>
    <xf numFmtId="0" fontId="22" fillId="13" borderId="17" xfId="0" applyFont="1" applyFill="1" applyBorder="1" applyAlignment="1">
      <alignment horizontal="center" vertical="center" wrapText="1"/>
    </xf>
    <xf numFmtId="0" fontId="22" fillId="13" borderId="18" xfId="0" applyFont="1" applyFill="1" applyBorder="1" applyAlignment="1">
      <alignment vertical="center" textRotation="90" wrapText="1"/>
    </xf>
    <xf numFmtId="0" fontId="21" fillId="6" borderId="19" xfId="0" applyFont="1" applyFill="1" applyBorder="1" applyAlignment="1">
      <alignment horizontal="center" vertical="center" wrapText="1"/>
    </xf>
    <xf numFmtId="1" fontId="21" fillId="0" borderId="12" xfId="2" applyNumberFormat="1" applyFont="1" applyFill="1" applyBorder="1" applyAlignment="1" applyProtection="1">
      <alignment horizontal="center" vertical="center" wrapText="1"/>
    </xf>
    <xf numFmtId="9" fontId="21" fillId="0" borderId="12" xfId="2" applyNumberFormat="1" applyFont="1" applyFill="1" applyBorder="1" applyAlignment="1" applyProtection="1">
      <alignment horizontal="center" vertical="center" wrapText="1"/>
    </xf>
    <xf numFmtId="0" fontId="22" fillId="13" borderId="16" xfId="0" applyFont="1" applyFill="1" applyBorder="1" applyAlignment="1">
      <alignment vertical="center" textRotation="90" wrapText="1"/>
    </xf>
    <xf numFmtId="10" fontId="21" fillId="6" borderId="19" xfId="0" applyNumberFormat="1" applyFont="1" applyFill="1" applyBorder="1" applyAlignment="1">
      <alignment horizontal="center" vertical="center" wrapText="1"/>
    </xf>
    <xf numFmtId="0" fontId="22" fillId="13" borderId="17" xfId="0" applyFont="1" applyFill="1" applyBorder="1" applyAlignment="1">
      <alignment vertical="center" textRotation="90" wrapText="1"/>
    </xf>
    <xf numFmtId="0" fontId="0" fillId="0" borderId="0" xfId="0" applyFont="1" applyBorder="1" applyAlignment="1">
      <alignment horizontal="center" vertical="center" wrapText="1"/>
    </xf>
    <xf numFmtId="9" fontId="3" fillId="0" borderId="12" xfId="4" applyNumberFormat="1" applyFont="1" applyFill="1" applyBorder="1" applyAlignment="1" applyProtection="1">
      <alignment horizontal="center" vertical="center" wrapText="1"/>
    </xf>
    <xf numFmtId="0" fontId="3" fillId="0" borderId="12" xfId="4" applyNumberFormat="1" applyFont="1" applyFill="1" applyBorder="1" applyAlignment="1" applyProtection="1">
      <alignment horizontal="center" vertical="center" wrapText="1"/>
    </xf>
    <xf numFmtId="10" fontId="3" fillId="0" borderId="12" xfId="4" applyNumberFormat="1" applyFont="1" applyFill="1" applyBorder="1" applyAlignment="1" applyProtection="1">
      <alignment horizontal="center" vertical="center" wrapText="1"/>
    </xf>
    <xf numFmtId="0" fontId="20" fillId="13" borderId="20" xfId="0" applyFont="1" applyFill="1" applyBorder="1" applyAlignment="1">
      <alignment vertical="center" textRotation="90" wrapText="1"/>
    </xf>
    <xf numFmtId="1" fontId="3" fillId="0" borderId="12" xfId="4" applyNumberFormat="1" applyFont="1" applyFill="1" applyBorder="1" applyAlignment="1" applyProtection="1">
      <alignment horizontal="center" vertical="center" wrapText="1"/>
    </xf>
    <xf numFmtId="0" fontId="20" fillId="13" borderId="21" xfId="0" applyFont="1" applyFill="1" applyBorder="1" applyAlignment="1">
      <alignment vertical="center" textRotation="90" wrapText="1"/>
    </xf>
    <xf numFmtId="0" fontId="20" fillId="13" borderId="18" xfId="0" applyFont="1" applyFill="1" applyBorder="1" applyAlignment="1">
      <alignment vertical="center" textRotation="90" wrapText="1"/>
    </xf>
    <xf numFmtId="9" fontId="21" fillId="0" borderId="12" xfId="2" applyFont="1" applyFill="1" applyBorder="1" applyAlignment="1" applyProtection="1">
      <alignment horizontal="center" vertical="center" wrapText="1"/>
    </xf>
    <xf numFmtId="0" fontId="20" fillId="13" borderId="16" xfId="0" applyFont="1" applyFill="1" applyBorder="1" applyAlignment="1">
      <alignment vertical="center" textRotation="90" wrapText="1"/>
    </xf>
    <xf numFmtId="10" fontId="21" fillId="0" borderId="12" xfId="2" applyNumberFormat="1" applyFont="1" applyFill="1" applyBorder="1" applyAlignment="1" applyProtection="1">
      <alignment horizontal="center" vertical="center" wrapText="1"/>
    </xf>
    <xf numFmtId="0" fontId="20" fillId="13" borderId="17" xfId="0" applyFont="1" applyFill="1" applyBorder="1" applyAlignment="1">
      <alignment vertical="center" textRotation="90" wrapText="1"/>
    </xf>
    <xf numFmtId="0" fontId="0" fillId="6" borderId="10" xfId="0" applyFill="1" applyBorder="1" applyAlignment="1">
      <alignment horizontal="center" vertical="center"/>
    </xf>
    <xf numFmtId="0" fontId="4" fillId="6" borderId="10" xfId="4" applyFont="1" applyFill="1" applyBorder="1" applyAlignment="1" applyProtection="1">
      <alignment horizontal="center" vertical="center" wrapText="1"/>
    </xf>
    <xf numFmtId="0" fontId="0" fillId="0" borderId="10" xfId="0" applyFont="1" applyBorder="1" applyAlignment="1">
      <alignment horizontal="center" vertical="center" wrapText="1"/>
    </xf>
    <xf numFmtId="0" fontId="6" fillId="6" borderId="1" xfId="4" applyFont="1" applyFill="1" applyBorder="1" applyAlignment="1" applyProtection="1">
      <alignment horizontal="center" vertical="center" wrapText="1"/>
    </xf>
    <xf numFmtId="0" fontId="0" fillId="5" borderId="10" xfId="4" applyFont="1" applyFill="1" applyBorder="1" applyAlignment="1" applyProtection="1">
      <alignment horizontal="center" vertical="center" wrapText="1"/>
    </xf>
    <xf numFmtId="0" fontId="4" fillId="5" borderId="10" xfId="4" applyFont="1" applyFill="1" applyBorder="1" applyAlignment="1" applyProtection="1">
      <alignment horizontal="center" vertical="center" wrapText="1"/>
    </xf>
    <xf numFmtId="0" fontId="5" fillId="6" borderId="4" xfId="4" applyFont="1" applyFill="1" applyBorder="1" applyAlignment="1" applyProtection="1">
      <alignment horizontal="center" vertical="center" wrapText="1"/>
    </xf>
    <xf numFmtId="10" fontId="4" fillId="6" borderId="10" xfId="4" applyNumberFormat="1"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9" fontId="7" fillId="7" borderId="1" xfId="4" applyNumberFormat="1" applyFont="1" applyFill="1" applyBorder="1" applyAlignment="1" applyProtection="1">
      <alignment horizontal="center" vertical="center" wrapText="1"/>
    </xf>
    <xf numFmtId="0" fontId="5" fillId="6" borderId="1" xfId="4" applyFont="1" applyFill="1" applyBorder="1" applyAlignment="1" applyProtection="1">
      <alignment horizontal="center" vertical="center" wrapText="1"/>
    </xf>
    <xf numFmtId="0" fontId="5" fillId="6" borderId="1" xfId="4" applyFont="1" applyFill="1" applyBorder="1" applyAlignment="1" applyProtection="1">
      <alignment horizontal="center" vertical="center" textRotation="90" wrapText="1"/>
    </xf>
    <xf numFmtId="0" fontId="3" fillId="6" borderId="4" xfId="4" applyFont="1" applyFill="1" applyBorder="1" applyAlignment="1" applyProtection="1">
      <alignment horizontal="center" wrapText="1"/>
    </xf>
    <xf numFmtId="0" fontId="5" fillId="5" borderId="4" xfId="4" applyFont="1" applyFill="1" applyBorder="1" applyAlignment="1" applyProtection="1">
      <alignment horizontal="center"/>
    </xf>
    <xf numFmtId="0" fontId="3" fillId="6" borderId="4" xfId="4" applyFont="1" applyFill="1" applyBorder="1" applyAlignment="1" applyProtection="1">
      <alignment horizontal="center" vertical="center" wrapText="1"/>
    </xf>
    <xf numFmtId="164" fontId="5" fillId="5" borderId="4" xfId="4" applyNumberFormat="1" applyFont="1" applyFill="1" applyBorder="1" applyAlignment="1" applyProtection="1">
      <alignment horizontal="center" vertical="center"/>
    </xf>
    <xf numFmtId="0" fontId="5" fillId="5" borderId="4" xfId="4" applyFont="1" applyFill="1" applyBorder="1" applyAlignment="1" applyProtection="1">
      <alignment horizontal="center" wrapText="1"/>
    </xf>
    <xf numFmtId="0" fontId="5" fillId="6" borderId="5" xfId="4" applyFont="1" applyFill="1" applyBorder="1" applyAlignment="1" applyProtection="1">
      <alignment horizontal="center" vertical="center" wrapText="1"/>
    </xf>
    <xf numFmtId="0" fontId="5" fillId="6" borderId="6" xfId="4" applyFont="1" applyFill="1" applyBorder="1" applyAlignment="1" applyProtection="1">
      <alignment horizontal="center" vertical="center" wrapText="1"/>
    </xf>
    <xf numFmtId="0" fontId="0" fillId="5" borderId="1" xfId="4" applyFont="1" applyFill="1" applyBorder="1" applyAlignment="1" applyProtection="1">
      <alignment horizontal="center" wrapText="1"/>
    </xf>
    <xf numFmtId="0" fontId="3" fillId="5" borderId="2" xfId="4" applyFont="1" applyFill="1" applyBorder="1" applyAlignment="1" applyProtection="1">
      <alignment horizontal="center"/>
    </xf>
    <xf numFmtId="0" fontId="3" fillId="5" borderId="3" xfId="4" applyFont="1" applyFill="1" applyBorder="1" applyAlignment="1" applyProtection="1">
      <alignment horizontal="center" vertical="center" wrapText="1"/>
    </xf>
    <xf numFmtId="0" fontId="4" fillId="5" borderId="4" xfId="4" applyFont="1" applyFill="1" applyBorder="1" applyAlignment="1" applyProtection="1">
      <alignment horizontal="center" wrapText="1"/>
    </xf>
    <xf numFmtId="0" fontId="20" fillId="13" borderId="12" xfId="0" applyFont="1" applyFill="1" applyBorder="1" applyAlignment="1">
      <alignment horizontal="center" vertical="center" textRotation="90" wrapText="1"/>
    </xf>
    <xf numFmtId="0" fontId="22" fillId="13" borderId="14" xfId="0" applyFont="1" applyFill="1" applyBorder="1" applyAlignment="1">
      <alignment horizontal="center" vertical="center" wrapText="1"/>
    </xf>
    <xf numFmtId="0" fontId="22" fillId="13" borderId="19" xfId="0" applyFont="1" applyFill="1" applyBorder="1" applyAlignment="1">
      <alignment horizontal="center" vertical="center" wrapText="1"/>
    </xf>
    <xf numFmtId="0" fontId="22" fillId="13" borderId="12" xfId="0" applyFont="1" applyFill="1" applyBorder="1" applyAlignment="1">
      <alignment horizontal="center" vertical="center" wrapText="1"/>
    </xf>
  </cellXfs>
  <cellStyles count="8">
    <cellStyle name="Amarillo" xfId="3"/>
    <cellStyle name="Millares" xfId="1" builtinId="3"/>
    <cellStyle name="Normal" xfId="0" builtinId="0"/>
    <cellStyle name="Normal_Hoja1" xfId="4"/>
    <cellStyle name="Porcentaje" xfId="2" builtinId="5"/>
    <cellStyle name="Rojo" xfId="5"/>
    <cellStyle name="TableStyleLight1" xfId="6"/>
    <cellStyle name="Verde" xfId="7"/>
  </cellStyles>
  <dxfs count="264">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ill>
        <patternFill patternType="solid">
          <fgColor indexed="60"/>
          <bgColor indexed="10"/>
        </patternFill>
      </fill>
    </dxf>
    <dxf>
      <fill>
        <patternFill patternType="solid">
          <fgColor indexed="34"/>
          <bgColor indexed="13"/>
        </patternFill>
      </fill>
    </dxf>
    <dxf>
      <fill>
        <patternFill patternType="solid">
          <fgColor indexed="21"/>
          <bgColor indexed="17"/>
        </patternFill>
      </fill>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
      <font>
        <b val="0"/>
        <i val="0"/>
        <strike val="0"/>
        <condense val="0"/>
        <extend val="0"/>
        <u val="none"/>
        <sz val="10"/>
        <color indexed="8"/>
      </font>
      <fill>
        <patternFill patternType="solid">
          <fgColor indexed="60"/>
          <bgColor indexed="10"/>
        </patternFill>
      </fill>
      <border>
        <left/>
        <right/>
        <top/>
        <bottom/>
      </border>
    </dxf>
    <dxf>
      <font>
        <b val="0"/>
        <i val="0"/>
        <strike val="0"/>
        <condense val="0"/>
        <extend val="0"/>
        <u val="none"/>
        <sz val="10"/>
        <color indexed="8"/>
      </font>
      <fill>
        <patternFill patternType="solid">
          <fgColor indexed="34"/>
          <bgColor indexed="13"/>
        </patternFill>
      </fill>
      <border>
        <left/>
        <right/>
        <top/>
        <bottom/>
      </border>
    </dxf>
    <dxf>
      <font>
        <b val="0"/>
        <i val="0"/>
        <strike val="0"/>
        <condense val="0"/>
        <extend val="0"/>
        <u val="none"/>
        <sz val="10"/>
        <color indexed="8"/>
      </font>
      <fill>
        <patternFill patternType="solid">
          <fgColor indexed="21"/>
          <bgColor indexed="17"/>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0504D"/>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DDD9C3"/>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1A1A1A"/>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t>San Crístobal</a:t>
            </a:r>
          </a:p>
        </c:rich>
      </c:tx>
      <c:layout>
        <c:manualLayout>
          <c:xMode val="edge"/>
          <c:yMode val="edge"/>
          <c:x val="0.525707270813629"/>
          <c:y val="4.878048780487805E-2"/>
        </c:manualLayout>
      </c:layout>
      <c:overlay val="0"/>
      <c:spPr>
        <a:noFill/>
        <a:ln w="25400">
          <a:noFill/>
        </a:ln>
      </c:spPr>
    </c:title>
    <c:autoTitleDeleted val="0"/>
    <c:view3D>
      <c:rotX val="23"/>
      <c:hPercent val="61"/>
      <c:rotY val="6"/>
      <c:depthPercent val="100"/>
      <c:rAngAx val="1"/>
    </c:view3D>
    <c:floor>
      <c:thickness val="0"/>
      <c:spPr>
        <a:noFill/>
        <a:ln w="3175">
          <a:solidFill>
            <a:srgbClr val="808080"/>
          </a:solidFill>
          <a:prstDash val="solid"/>
        </a:ln>
      </c:spPr>
    </c:floor>
    <c:sideWall>
      <c:thickness val="0"/>
      <c:spPr>
        <a:noFill/>
        <a:ln w="25400">
          <a:noFill/>
        </a:ln>
      </c:spPr>
    </c:sideWall>
    <c:backWall>
      <c:thickness val="0"/>
      <c:spPr>
        <a:noFill/>
        <a:ln w="25400">
          <a:noFill/>
        </a:ln>
      </c:spPr>
    </c:backWall>
    <c:plotArea>
      <c:layout>
        <c:manualLayout>
          <c:layoutTarget val="inner"/>
          <c:xMode val="edge"/>
          <c:yMode val="edge"/>
          <c:x val="0.12082269793760665"/>
          <c:y val="0.29268292682926828"/>
          <c:w val="0.8290493635080457"/>
          <c:h val="0.42530487804878048"/>
        </c:manualLayout>
      </c:layout>
      <c:bar3DChart>
        <c:barDir val="col"/>
        <c:grouping val="clustered"/>
        <c:varyColors val="0"/>
        <c:ser>
          <c:idx val="0"/>
          <c:order val="0"/>
          <c:tx>
            <c:strRef>
              <c:f>Hoja2!$B$4</c:f>
              <c:strCache>
                <c:ptCount val="1"/>
                <c:pt idx="0">
                  <c:v>% De Ejecución III Trimestre</c:v>
                </c:pt>
              </c:strCache>
            </c:strRef>
          </c:tx>
          <c:spPr>
            <a:solidFill>
              <a:srgbClr val="004586"/>
            </a:solidFill>
            <a:ln w="25400">
              <a:noFill/>
            </a:ln>
          </c:spPr>
          <c:invertIfNegative val="0"/>
          <c:dLbls>
            <c:spPr>
              <a:noFill/>
              <a:ln w="25400">
                <a:noFill/>
              </a:ln>
            </c:spPr>
            <c:txPr>
              <a:bodyPr/>
              <a:lstStyle/>
              <a:p>
                <a:pPr>
                  <a:defRPr sz="11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Hoja2!$C$3:$I$3</c:f>
              <c:strCache>
                <c:ptCount val="7"/>
                <c:pt idx="0">
                  <c:v>GESTIÓN DE 
COMUNICACIONES</c:v>
                </c:pt>
                <c:pt idx="1">
                  <c:v>GESTIÓN Y ADQUISICIÓN
 DE RECURSOS</c:v>
                </c:pt>
                <c:pt idx="2">
                  <c:v>GESTIÓN NORMATIVA 
Y JURÍDICA LOCAL</c:v>
                </c:pt>
                <c:pt idx="3">
                  <c:v>GESTIÓN PARA LA
CONVIVENCIA Y SEGURIDAD
INTEGRAL</c:v>
                </c:pt>
                <c:pt idx="4">
                  <c:v>GESTIÓN PARA 
EL DESARROLLO LOCAL</c:v>
                </c:pt>
                <c:pt idx="5">
                  <c:v>AGENCIAMIENTO DE LA 
POLÍTICA PÚBLICA</c:v>
                </c:pt>
                <c:pt idx="6">
                  <c:v>PLAN DE GESTIÓN</c:v>
                </c:pt>
              </c:strCache>
            </c:strRef>
          </c:cat>
          <c:val>
            <c:numRef>
              <c:f>Hoja2!$C$4:$I$4</c:f>
              <c:numCache>
                <c:formatCode>0%</c:formatCode>
                <c:ptCount val="7"/>
                <c:pt idx="0">
                  <c:v>0</c:v>
                </c:pt>
                <c:pt idx="1">
                  <c:v>0</c:v>
                </c:pt>
                <c:pt idx="2">
                  <c:v>0</c:v>
                </c:pt>
                <c:pt idx="3">
                  <c:v>0</c:v>
                </c:pt>
                <c:pt idx="4">
                  <c:v>0</c:v>
                </c:pt>
                <c:pt idx="5">
                  <c:v>0</c:v>
                </c:pt>
                <c:pt idx="6">
                  <c:v>0</c:v>
                </c:pt>
              </c:numCache>
            </c:numRef>
          </c:val>
        </c:ser>
        <c:ser>
          <c:idx val="1"/>
          <c:order val="1"/>
          <c:tx>
            <c:strRef>
              <c:f>Hoja2!$B$5</c:f>
              <c:strCache>
                <c:ptCount val="1"/>
                <c:pt idx="0">
                  <c:v>% De Avance Anual</c:v>
                </c:pt>
              </c:strCache>
            </c:strRef>
          </c:tx>
          <c:spPr>
            <a:solidFill>
              <a:srgbClr val="C0504D"/>
            </a:solidFill>
            <a:ln w="25400">
              <a:noFill/>
            </a:ln>
          </c:spPr>
          <c:invertIfNegative val="0"/>
          <c:dLbls>
            <c:spPr>
              <a:noFill/>
              <a:ln w="25400">
                <a:noFill/>
              </a:ln>
            </c:spPr>
            <c:txPr>
              <a:bodyPr/>
              <a:lstStyle/>
              <a:p>
                <a:pPr>
                  <a:defRPr sz="1100" b="1" i="0" u="none" strike="noStrike" baseline="0">
                    <a:solidFill>
                      <a:srgbClr val="000000"/>
                    </a:solidFill>
                    <a:latin typeface="Arial"/>
                    <a:ea typeface="Arial"/>
                    <a:cs typeface="Arial"/>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Hoja2!$C$3:$I$3</c:f>
              <c:strCache>
                <c:ptCount val="7"/>
                <c:pt idx="0">
                  <c:v>GESTIÓN DE 
COMUNICACIONES</c:v>
                </c:pt>
                <c:pt idx="1">
                  <c:v>GESTIÓN Y ADQUISICIÓN
 DE RECURSOS</c:v>
                </c:pt>
                <c:pt idx="2">
                  <c:v>GESTIÓN NORMATIVA 
Y JURÍDICA LOCAL</c:v>
                </c:pt>
                <c:pt idx="3">
                  <c:v>GESTIÓN PARA LA
CONVIVENCIA Y SEGURIDAD
INTEGRAL</c:v>
                </c:pt>
                <c:pt idx="4">
                  <c:v>GESTIÓN PARA 
EL DESARROLLO LOCAL</c:v>
                </c:pt>
                <c:pt idx="5">
                  <c:v>AGENCIAMIENTO DE LA 
POLÍTICA PÚBLICA</c:v>
                </c:pt>
                <c:pt idx="6">
                  <c:v>PLAN DE GESTIÓN</c:v>
                </c:pt>
              </c:strCache>
            </c:strRef>
          </c:cat>
          <c:val>
            <c:numRef>
              <c:f>Hoja2!$C$5:$I$5</c:f>
              <c:numCache>
                <c:formatCode>0%</c:formatCode>
                <c:ptCount val="7"/>
                <c:pt idx="0">
                  <c:v>0</c:v>
                </c:pt>
                <c:pt idx="1">
                  <c:v>0.10355765812573492</c:v>
                </c:pt>
                <c:pt idx="2">
                  <c:v>0</c:v>
                </c:pt>
                <c:pt idx="3">
                  <c:v>3.2407407407407406E-2</c:v>
                </c:pt>
                <c:pt idx="4">
                  <c:v>0</c:v>
                </c:pt>
                <c:pt idx="5">
                  <c:v>0</c:v>
                </c:pt>
                <c:pt idx="6">
                  <c:v>2.4283648718860233E-2</c:v>
                </c:pt>
              </c:numCache>
            </c:numRef>
          </c:val>
        </c:ser>
        <c:dLbls>
          <c:showLegendKey val="0"/>
          <c:showVal val="0"/>
          <c:showCatName val="0"/>
          <c:showSerName val="0"/>
          <c:showPercent val="0"/>
          <c:showBubbleSize val="0"/>
        </c:dLbls>
        <c:gapWidth val="150"/>
        <c:shape val="box"/>
        <c:axId val="94045632"/>
        <c:axId val="94046192"/>
        <c:axId val="0"/>
      </c:bar3DChart>
      <c:catAx>
        <c:axId val="94045632"/>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s-CO"/>
          </a:p>
        </c:txPr>
        <c:crossAx val="94046192"/>
        <c:crossesAt val="0"/>
        <c:auto val="1"/>
        <c:lblAlgn val="ctr"/>
        <c:lblOffset val="100"/>
        <c:tickLblSkip val="2"/>
        <c:tickMarkSkip val="1"/>
        <c:noMultiLvlLbl val="0"/>
      </c:catAx>
      <c:valAx>
        <c:axId val="94046192"/>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94045632"/>
        <c:crossesAt val="1"/>
        <c:crossBetween val="between"/>
      </c:valAx>
      <c:spPr>
        <a:noFill/>
        <a:ln w="25400">
          <a:noFill/>
        </a:ln>
      </c:spPr>
    </c:plotArea>
    <c:legend>
      <c:legendPos val="r"/>
      <c:layout>
        <c:manualLayout>
          <c:xMode val="edge"/>
          <c:yMode val="edge"/>
          <c:x val="0.12339339363840679"/>
          <c:y val="0.94512195121951215"/>
          <c:w val="0.40745526857682246"/>
          <c:h val="5.0304878048780491E-2"/>
        </c:manualLayout>
      </c:layout>
      <c:overlay val="0"/>
      <c:spPr>
        <a:noFill/>
        <a:ln w="25400">
          <a:noFill/>
        </a:ln>
      </c:spPr>
      <c:txPr>
        <a:bodyPr/>
        <a:lstStyle/>
        <a:p>
          <a:pPr>
            <a:defRPr sz="655" b="0" i="0" u="none" strike="noStrike" baseline="0">
              <a:solidFill>
                <a:srgbClr val="000000"/>
              </a:solidFill>
              <a:latin typeface="Calibri"/>
              <a:ea typeface="Calibri"/>
              <a:cs typeface="Calibri"/>
            </a:defRPr>
          </a:pPr>
          <a:endParaRPr lang="es-CO"/>
        </a:p>
      </c:txPr>
    </c:legend>
    <c:plotVisOnly val="1"/>
    <c:dispBlanksAs val="gap"/>
    <c:showDLblsOverMax val="0"/>
  </c:chart>
  <c:spPr>
    <a:solidFill>
      <a:srgbClr val="DDD9C3"/>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s-CO"/>
    </a:p>
  </c:txPr>
  <c:printSettings>
    <c:headerFooter alignWithMargins="0"/>
    <c:pageMargins b="1" l="0.75" r="0.75" t="1"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1123950</xdr:colOff>
      <xdr:row>9</xdr:row>
      <xdr:rowOff>904875</xdr:rowOff>
    </xdr:from>
    <xdr:to>
      <xdr:col>7</xdr:col>
      <xdr:colOff>9525</xdr:colOff>
      <xdr:row>19</xdr:row>
      <xdr:rowOff>95250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1"/>
  <sheetViews>
    <sheetView tabSelected="1" topLeftCell="E1" zoomScale="70" zoomScaleNormal="70" workbookViewId="0">
      <pane xSplit="9885" ySplit="3915" topLeftCell="AF17" activePane="bottomRight"/>
      <selection pane="topRight" activeCell="AF1" sqref="AF1"/>
      <selection pane="bottomLeft" activeCell="J17" sqref="J17"/>
      <selection pane="bottomRight" activeCell="AI17" sqref="AI17"/>
    </sheetView>
  </sheetViews>
  <sheetFormatPr baseColWidth="10" defaultColWidth="11.5703125" defaultRowHeight="12.75" customHeight="1"/>
  <cols>
    <col min="1" max="1" width="16.85546875" customWidth="1"/>
    <col min="2" max="2" width="15.140625" customWidth="1"/>
    <col min="3" max="3" width="21.5703125" customWidth="1"/>
    <col min="4" max="4" width="16" customWidth="1"/>
    <col min="5" max="5" width="60.7109375" customWidth="1"/>
    <col min="6" max="6" width="12.5703125" customWidth="1"/>
    <col min="7" max="8" width="15" customWidth="1"/>
    <col min="9" max="24" width="12.5703125" customWidth="1"/>
    <col min="25" max="25" width="26.28515625" customWidth="1"/>
    <col min="26" max="26" width="41.5703125" customWidth="1"/>
    <col min="27" max="27" width="24.28515625" customWidth="1"/>
    <col min="28" max="28" width="22.28515625" customWidth="1"/>
    <col min="29" max="29" width="14.85546875" customWidth="1"/>
    <col min="30" max="30" width="22" customWidth="1"/>
    <col min="31" max="31" width="77.140625" customWidth="1"/>
    <col min="32" max="32" width="13" customWidth="1"/>
    <col min="34" max="34" width="46.7109375" customWidth="1"/>
    <col min="35" max="35" width="17.5703125" customWidth="1"/>
    <col min="36" max="36" width="13.5703125" customWidth="1"/>
    <col min="38" max="38" width="62" customWidth="1"/>
    <col min="39" max="39" width="12.7109375" customWidth="1"/>
    <col min="40" max="40" width="14.28515625" customWidth="1"/>
    <col min="42" max="42" width="61.7109375" customWidth="1"/>
    <col min="43" max="43" width="12.85546875" customWidth="1"/>
    <col min="44" max="44" width="13" customWidth="1"/>
    <col min="46" max="46" width="55.42578125" customWidth="1"/>
    <col min="47" max="47" width="17.5703125" customWidth="1"/>
  </cols>
  <sheetData>
    <row r="1" spans="1:47" ht="12.75" customHeight="1">
      <c r="A1" s="206"/>
      <c r="B1" s="206"/>
      <c r="C1" s="206"/>
      <c r="D1" s="206"/>
      <c r="E1" s="206"/>
      <c r="F1" s="207" t="s">
        <v>0</v>
      </c>
      <c r="G1" s="207"/>
      <c r="H1" s="207"/>
      <c r="I1" s="207"/>
      <c r="J1" s="207"/>
      <c r="K1" s="207"/>
      <c r="L1" s="207"/>
      <c r="M1" s="207"/>
      <c r="N1" s="207"/>
      <c r="O1" s="207"/>
      <c r="P1" s="207"/>
      <c r="Q1" s="207"/>
      <c r="R1" s="207"/>
      <c r="S1" s="207"/>
      <c r="T1" s="207"/>
      <c r="U1" s="207"/>
      <c r="V1" s="207"/>
      <c r="W1" s="207"/>
      <c r="X1" s="207"/>
      <c r="Y1" s="207"/>
      <c r="Z1" s="207"/>
      <c r="AA1" s="207"/>
      <c r="AB1" s="207"/>
      <c r="AC1" s="207"/>
      <c r="AD1" s="1"/>
      <c r="AE1" s="1"/>
    </row>
    <row r="2" spans="1:47" ht="12.75" customHeight="1">
      <c r="A2" s="206"/>
      <c r="B2" s="206"/>
      <c r="C2" s="206"/>
      <c r="D2" s="206"/>
      <c r="E2" s="206"/>
      <c r="F2" s="207" t="s">
        <v>1</v>
      </c>
      <c r="G2" s="207"/>
      <c r="H2" s="207"/>
      <c r="I2" s="207"/>
      <c r="J2" s="207"/>
      <c r="K2" s="207"/>
      <c r="L2" s="207"/>
      <c r="M2" s="207"/>
      <c r="N2" s="207"/>
      <c r="O2" s="207"/>
      <c r="P2" s="207"/>
      <c r="Q2" s="207"/>
      <c r="R2" s="207"/>
      <c r="S2" s="207"/>
      <c r="T2" s="207"/>
      <c r="U2" s="207"/>
      <c r="V2" s="207"/>
      <c r="W2" s="207"/>
      <c r="X2" s="207"/>
      <c r="Y2" s="207"/>
      <c r="Z2" s="207"/>
      <c r="AA2" s="207"/>
      <c r="AB2" s="207"/>
      <c r="AC2" s="207"/>
      <c r="AD2" s="1"/>
      <c r="AE2" s="1"/>
      <c r="AH2" s="2"/>
    </row>
    <row r="3" spans="1:47" ht="15.6" customHeight="1">
      <c r="A3" s="206"/>
      <c r="B3" s="206"/>
      <c r="C3" s="206"/>
      <c r="D3" s="206"/>
      <c r="E3" s="206"/>
      <c r="F3" s="208" t="s">
        <v>2</v>
      </c>
      <c r="G3" s="208"/>
      <c r="H3" s="208"/>
      <c r="I3" s="208"/>
      <c r="J3" s="208"/>
      <c r="K3" s="208"/>
      <c r="L3" s="208"/>
      <c r="M3" s="208"/>
      <c r="N3" s="208"/>
      <c r="O3" s="208"/>
      <c r="P3" s="208"/>
      <c r="Q3" s="208"/>
      <c r="R3" s="208"/>
      <c r="S3" s="208"/>
      <c r="T3" s="208"/>
      <c r="U3" s="208"/>
      <c r="V3" s="208"/>
      <c r="W3" s="208"/>
      <c r="X3" s="208"/>
      <c r="Y3" s="208"/>
      <c r="Z3" s="208"/>
      <c r="AA3" s="208"/>
      <c r="AB3" s="208"/>
      <c r="AC3" s="208"/>
      <c r="AD3" s="3"/>
      <c r="AE3" s="3"/>
    </row>
    <row r="4" spans="1:47" ht="41.1" customHeight="1">
      <c r="A4" s="199" t="s">
        <v>3</v>
      </c>
      <c r="B4" s="199"/>
      <c r="C4" s="199"/>
      <c r="D4" s="199"/>
      <c r="E4" s="199"/>
      <c r="F4" s="209" t="s">
        <v>4</v>
      </c>
      <c r="G4" s="209"/>
      <c r="H4" s="209"/>
      <c r="I4" s="209"/>
      <c r="J4" s="209"/>
      <c r="K4" s="209"/>
      <c r="L4" s="209"/>
      <c r="M4" s="209"/>
      <c r="N4" s="209"/>
      <c r="O4" s="209"/>
      <c r="P4" s="209"/>
      <c r="Q4" s="209"/>
      <c r="R4" s="209"/>
      <c r="S4" s="209"/>
      <c r="T4" s="209"/>
      <c r="U4" s="209"/>
      <c r="V4" s="209"/>
      <c r="W4" s="209"/>
      <c r="X4" s="209"/>
      <c r="Y4" s="209"/>
      <c r="Z4" s="209"/>
      <c r="AA4" s="209"/>
      <c r="AB4" s="209"/>
      <c r="AC4" s="209"/>
      <c r="AD4" s="4"/>
      <c r="AE4" s="4"/>
      <c r="AL4" s="5"/>
    </row>
    <row r="5" spans="1:47" ht="15.6" customHeight="1">
      <c r="A5" s="199" t="s">
        <v>5</v>
      </c>
      <c r="B5" s="199"/>
      <c r="C5" s="199"/>
      <c r="D5" s="199"/>
      <c r="E5" s="199"/>
      <c r="F5" s="200" t="s">
        <v>6</v>
      </c>
      <c r="G5" s="200"/>
      <c r="H5" s="200"/>
      <c r="I5" s="200"/>
      <c r="J5" s="200"/>
      <c r="K5" s="200"/>
      <c r="L5" s="200"/>
      <c r="M5" s="200"/>
      <c r="N5" s="200"/>
      <c r="O5" s="200"/>
      <c r="P5" s="200"/>
      <c r="Q5" s="200"/>
      <c r="R5" s="200"/>
      <c r="S5" s="200"/>
      <c r="T5" s="200"/>
      <c r="U5" s="200"/>
      <c r="V5" s="200"/>
      <c r="W5" s="200"/>
      <c r="X5" s="200"/>
      <c r="Y5" s="200"/>
      <c r="Z5" s="200"/>
      <c r="AA5" s="200"/>
      <c r="AB5" s="200"/>
      <c r="AC5" s="200"/>
      <c r="AD5" s="6"/>
      <c r="AE5" s="6"/>
    </row>
    <row r="6" spans="1:47" ht="15.6" customHeight="1">
      <c r="A6" s="201" t="s">
        <v>7</v>
      </c>
      <c r="B6" s="201"/>
      <c r="C6" s="201"/>
      <c r="D6" s="201"/>
      <c r="E6" s="201"/>
      <c r="F6" s="202">
        <v>42355</v>
      </c>
      <c r="G6" s="202"/>
      <c r="H6" s="202"/>
      <c r="I6" s="202"/>
      <c r="J6" s="202"/>
      <c r="K6" s="202"/>
      <c r="L6" s="202"/>
      <c r="M6" s="202"/>
      <c r="N6" s="202"/>
      <c r="O6" s="202"/>
      <c r="P6" s="202"/>
      <c r="Q6" s="202"/>
      <c r="R6" s="202"/>
      <c r="S6" s="202"/>
      <c r="T6" s="202"/>
      <c r="U6" s="202"/>
      <c r="V6" s="202"/>
      <c r="W6" s="202"/>
      <c r="X6" s="202"/>
      <c r="Y6" s="202"/>
      <c r="Z6" s="202"/>
      <c r="AA6" s="202"/>
      <c r="AB6" s="202"/>
      <c r="AC6" s="202"/>
      <c r="AD6" s="6"/>
      <c r="AE6" s="6"/>
    </row>
    <row r="7" spans="1:47" ht="15.6" customHeight="1">
      <c r="A7" s="199" t="s">
        <v>8</v>
      </c>
      <c r="B7" s="199"/>
      <c r="C7" s="199"/>
      <c r="D7" s="199"/>
      <c r="E7" s="199"/>
      <c r="F7" s="203" t="s">
        <v>9</v>
      </c>
      <c r="G7" s="203"/>
      <c r="H7" s="203"/>
      <c r="I7" s="203"/>
      <c r="J7" s="203"/>
      <c r="K7" s="203"/>
      <c r="L7" s="203"/>
      <c r="M7" s="203"/>
      <c r="N7" s="203"/>
      <c r="O7" s="203"/>
      <c r="P7" s="203"/>
      <c r="Q7" s="203"/>
      <c r="R7" s="203"/>
      <c r="S7" s="203"/>
      <c r="T7" s="203"/>
      <c r="U7" s="203"/>
      <c r="V7" s="203"/>
      <c r="W7" s="203"/>
      <c r="X7" s="203"/>
      <c r="Y7" s="203"/>
      <c r="Z7" s="203"/>
      <c r="AA7" s="203"/>
      <c r="AB7" s="203"/>
      <c r="AC7" s="203"/>
      <c r="AD7" s="7"/>
      <c r="AE7" s="7"/>
    </row>
    <row r="8" spans="1:47" ht="15.6" customHeight="1">
      <c r="A8" s="204" t="s">
        <v>10</v>
      </c>
      <c r="B8" s="204" t="s">
        <v>11</v>
      </c>
      <c r="C8" s="192" t="s">
        <v>12</v>
      </c>
      <c r="D8" s="205" t="s">
        <v>13</v>
      </c>
      <c r="E8" s="197" t="s">
        <v>14</v>
      </c>
      <c r="F8" s="198" t="s">
        <v>15</v>
      </c>
      <c r="G8" s="197" t="s">
        <v>16</v>
      </c>
      <c r="H8" s="197" t="s">
        <v>17</v>
      </c>
      <c r="I8" s="192" t="s">
        <v>18</v>
      </c>
      <c r="J8" s="192"/>
      <c r="K8" s="192"/>
      <c r="L8" s="192"/>
      <c r="M8" s="192"/>
      <c r="N8" s="192"/>
      <c r="O8" s="192"/>
      <c r="P8" s="192"/>
      <c r="Q8" s="192"/>
      <c r="R8" s="192"/>
      <c r="S8" s="192"/>
      <c r="T8" s="192"/>
      <c r="U8" s="192"/>
      <c r="V8" s="192"/>
      <c r="W8" s="192"/>
      <c r="X8" s="192"/>
      <c r="Y8" s="192" t="s">
        <v>19</v>
      </c>
      <c r="Z8" s="192"/>
      <c r="AA8" s="192"/>
      <c r="AB8" s="192"/>
      <c r="AC8" s="192"/>
      <c r="AD8" s="192"/>
      <c r="AE8" s="192"/>
      <c r="AF8" s="10"/>
      <c r="AG8" s="10"/>
      <c r="AH8" s="10"/>
      <c r="AI8" s="10"/>
      <c r="AJ8" s="10"/>
      <c r="AK8" s="10"/>
      <c r="AL8" s="10"/>
      <c r="AM8" s="10"/>
      <c r="AN8" s="10"/>
      <c r="AO8" s="10"/>
      <c r="AP8" s="10"/>
      <c r="AQ8" s="10"/>
      <c r="AR8" s="10"/>
      <c r="AS8" s="10"/>
      <c r="AT8" s="10"/>
      <c r="AU8" s="10"/>
    </row>
    <row r="9" spans="1:47" ht="53.65" customHeight="1">
      <c r="A9" s="204"/>
      <c r="B9" s="204"/>
      <c r="C9" s="192"/>
      <c r="D9" s="205"/>
      <c r="E9" s="197"/>
      <c r="F9" s="198"/>
      <c r="G9" s="197"/>
      <c r="H9" s="197"/>
      <c r="I9" s="192" t="s">
        <v>20</v>
      </c>
      <c r="J9" s="192"/>
      <c r="K9" s="192"/>
      <c r="L9" s="192" t="s">
        <v>21</v>
      </c>
      <c r="M9" s="192"/>
      <c r="N9" s="192"/>
      <c r="O9" s="192" t="s">
        <v>22</v>
      </c>
      <c r="P9" s="192"/>
      <c r="Q9" s="192"/>
      <c r="R9" s="192" t="s">
        <v>23</v>
      </c>
      <c r="S9" s="192"/>
      <c r="T9" s="192"/>
      <c r="U9" s="192" t="s">
        <v>24</v>
      </c>
      <c r="V9" s="192"/>
      <c r="W9" s="192"/>
      <c r="X9" s="9" t="s">
        <v>25</v>
      </c>
      <c r="Y9" s="197" t="s">
        <v>26</v>
      </c>
      <c r="Z9" s="197" t="s">
        <v>27</v>
      </c>
      <c r="AA9" s="192" t="s">
        <v>28</v>
      </c>
      <c r="AB9" s="192"/>
      <c r="AC9" s="189" t="s">
        <v>29</v>
      </c>
      <c r="AD9" s="189" t="s">
        <v>30</v>
      </c>
      <c r="AE9" s="189" t="s">
        <v>31</v>
      </c>
      <c r="AF9" s="10"/>
      <c r="AG9" s="10"/>
      <c r="AH9" s="10"/>
      <c r="AI9" s="10"/>
      <c r="AJ9" s="10"/>
      <c r="AK9" s="10"/>
      <c r="AL9" s="10"/>
      <c r="AM9" s="10"/>
      <c r="AN9" s="10"/>
      <c r="AO9" s="10"/>
      <c r="AP9" s="10"/>
      <c r="AQ9" s="10"/>
      <c r="AR9" s="10"/>
      <c r="AS9" s="10"/>
      <c r="AT9" s="10"/>
      <c r="AU9" s="10"/>
    </row>
    <row r="10" spans="1:47" ht="29.85" customHeight="1">
      <c r="A10" s="204"/>
      <c r="B10" s="204"/>
      <c r="C10" s="192"/>
      <c r="D10" s="205"/>
      <c r="E10" s="197"/>
      <c r="F10" s="198"/>
      <c r="G10" s="197"/>
      <c r="H10" s="197"/>
      <c r="I10" s="197" t="s">
        <v>32</v>
      </c>
      <c r="J10" s="197" t="s">
        <v>33</v>
      </c>
      <c r="K10" s="192" t="s">
        <v>34</v>
      </c>
      <c r="L10" s="192" t="s">
        <v>32</v>
      </c>
      <c r="M10" s="192" t="s">
        <v>33</v>
      </c>
      <c r="N10" s="192" t="s">
        <v>34</v>
      </c>
      <c r="O10" s="192" t="s">
        <v>32</v>
      </c>
      <c r="P10" s="192" t="s">
        <v>33</v>
      </c>
      <c r="Q10" s="192" t="s">
        <v>34</v>
      </c>
      <c r="R10" s="192" t="s">
        <v>32</v>
      </c>
      <c r="S10" s="192" t="s">
        <v>33</v>
      </c>
      <c r="T10" s="192" t="s">
        <v>34</v>
      </c>
      <c r="U10" s="192" t="s">
        <v>32</v>
      </c>
      <c r="V10" s="192" t="s">
        <v>33</v>
      </c>
      <c r="W10" s="192" t="s">
        <v>34</v>
      </c>
      <c r="X10" s="196">
        <f>SUM(X12:X60)</f>
        <v>2.4283648718860233E-2</v>
      </c>
      <c r="Y10" s="197"/>
      <c r="Z10" s="197"/>
      <c r="AA10" s="189" t="s">
        <v>35</v>
      </c>
      <c r="AB10" s="189" t="s">
        <v>36</v>
      </c>
      <c r="AC10" s="189"/>
      <c r="AD10" s="189"/>
      <c r="AE10" s="189"/>
      <c r="AF10" s="194" t="s">
        <v>37</v>
      </c>
      <c r="AG10" s="194" t="s">
        <v>37</v>
      </c>
      <c r="AH10" s="194" t="s">
        <v>37</v>
      </c>
      <c r="AI10" s="194" t="s">
        <v>37</v>
      </c>
      <c r="AJ10" s="195" t="s">
        <v>38</v>
      </c>
      <c r="AK10" s="195" t="s">
        <v>37</v>
      </c>
      <c r="AL10" s="195" t="s">
        <v>37</v>
      </c>
      <c r="AM10" s="195" t="s">
        <v>37</v>
      </c>
      <c r="AN10" s="195" t="s">
        <v>39</v>
      </c>
      <c r="AO10" s="195" t="s">
        <v>39</v>
      </c>
      <c r="AP10" s="195" t="s">
        <v>39</v>
      </c>
      <c r="AQ10" s="195" t="s">
        <v>39</v>
      </c>
      <c r="AR10" s="195" t="s">
        <v>40</v>
      </c>
      <c r="AS10" s="195" t="s">
        <v>39</v>
      </c>
      <c r="AT10" s="195" t="s">
        <v>39</v>
      </c>
      <c r="AU10" s="195" t="s">
        <v>39</v>
      </c>
    </row>
    <row r="11" spans="1:47" ht="42.75" customHeight="1">
      <c r="A11" s="204"/>
      <c r="B11" s="204"/>
      <c r="C11" s="8" t="s">
        <v>41</v>
      </c>
      <c r="D11" s="205"/>
      <c r="E11" s="197"/>
      <c r="F11" s="198"/>
      <c r="G11" s="197"/>
      <c r="H11" s="197"/>
      <c r="I11" s="197"/>
      <c r="J11" s="197"/>
      <c r="K11" s="192"/>
      <c r="L11" s="192"/>
      <c r="M11" s="192"/>
      <c r="N11" s="192"/>
      <c r="O11" s="192"/>
      <c r="P11" s="192"/>
      <c r="Q11" s="192"/>
      <c r="R11" s="192"/>
      <c r="S11" s="192"/>
      <c r="T11" s="192"/>
      <c r="U11" s="192"/>
      <c r="V11" s="192"/>
      <c r="W11" s="192"/>
      <c r="X11" s="196"/>
      <c r="Y11" s="197"/>
      <c r="Z11" s="197"/>
      <c r="AA11" s="189"/>
      <c r="AB11" s="189"/>
      <c r="AC11" s="189"/>
      <c r="AD11" s="189"/>
      <c r="AE11" s="189"/>
      <c r="AF11" s="11" t="s">
        <v>42</v>
      </c>
      <c r="AG11" s="11" t="s">
        <v>43</v>
      </c>
      <c r="AH11" s="11" t="s">
        <v>44</v>
      </c>
      <c r="AI11" s="11" t="s">
        <v>45</v>
      </c>
      <c r="AJ11" s="11" t="s">
        <v>42</v>
      </c>
      <c r="AK11" s="11" t="s">
        <v>43</v>
      </c>
      <c r="AL11" s="11" t="s">
        <v>44</v>
      </c>
      <c r="AM11" s="11" t="s">
        <v>45</v>
      </c>
      <c r="AN11" s="11" t="s">
        <v>42</v>
      </c>
      <c r="AO11" s="11" t="s">
        <v>43</v>
      </c>
      <c r="AP11" s="11" t="s">
        <v>44</v>
      </c>
      <c r="AQ11" s="11" t="s">
        <v>45</v>
      </c>
      <c r="AR11" s="11" t="s">
        <v>42</v>
      </c>
      <c r="AS11" s="11" t="s">
        <v>43</v>
      </c>
      <c r="AT11" s="11" t="s">
        <v>44</v>
      </c>
      <c r="AU11" s="11" t="s">
        <v>45</v>
      </c>
    </row>
    <row r="12" spans="1:47" ht="129.19999999999999" customHeight="1">
      <c r="A12" s="190" t="s">
        <v>46</v>
      </c>
      <c r="B12" s="191"/>
      <c r="C12" s="191" t="s">
        <v>47</v>
      </c>
      <c r="D12" s="13">
        <v>8</v>
      </c>
      <c r="E12" s="12" t="s">
        <v>48</v>
      </c>
      <c r="F12" s="14">
        <v>0.03</v>
      </c>
      <c r="G12" s="12" t="s">
        <v>49</v>
      </c>
      <c r="H12" s="12" t="s">
        <v>50</v>
      </c>
      <c r="I12" s="15">
        <v>1</v>
      </c>
      <c r="J12" s="16">
        <f t="shared" ref="J12:J14" si="0">AG12</f>
        <v>0</v>
      </c>
      <c r="K12" s="17">
        <f t="shared" ref="K12:K14" si="1">IF(ISERROR(J12/I12),"",(J12/I12))</f>
        <v>0</v>
      </c>
      <c r="L12" s="18">
        <v>1</v>
      </c>
      <c r="M12" s="19">
        <f t="shared" ref="M12:M14" si="2">AK12</f>
        <v>0</v>
      </c>
      <c r="N12" s="20">
        <f t="shared" ref="N12:N14" si="3">IF(ISERROR(M12/L12),"",(M12/L12))</f>
        <v>0</v>
      </c>
      <c r="O12" s="15">
        <v>1</v>
      </c>
      <c r="P12" s="16">
        <f t="shared" ref="P12:P14" si="4">AO12</f>
        <v>0</v>
      </c>
      <c r="Q12" s="17">
        <f t="shared" ref="Q12:Q14" si="5">IF(ISERROR(P12/O12),"",(P12/O12))</f>
        <v>0</v>
      </c>
      <c r="R12" s="18">
        <v>1</v>
      </c>
      <c r="S12" s="19">
        <f t="shared" ref="S12:S14" si="6">AS12</f>
        <v>0</v>
      </c>
      <c r="T12" s="20">
        <f t="shared" ref="T12:T14" si="7">IF(ISERROR(S12/R12),"",(S12/R12))</f>
        <v>0</v>
      </c>
      <c r="U12" s="21">
        <f t="shared" ref="U12:U14" si="8">SUM(I12,L12,O12,R12)</f>
        <v>4</v>
      </c>
      <c r="V12" s="21">
        <f t="shared" ref="V12:V14" si="9">SUM(J12,M12,P12,S12)</f>
        <v>0</v>
      </c>
      <c r="W12" s="22">
        <f t="shared" ref="W12:W14" si="10">IF((IF(ISERROR(V12/U12),0,(V12/U12)))&gt;1,1,(IF(ISERROR(V12/U12),0,(V12/U12))))</f>
        <v>0</v>
      </c>
      <c r="X12" s="23">
        <f t="shared" ref="X12:X14" si="11">F12*W12</f>
        <v>0</v>
      </c>
      <c r="Y12" s="24" t="s">
        <v>51</v>
      </c>
      <c r="Z12" s="24" t="s">
        <v>52</v>
      </c>
      <c r="AA12" s="25" t="s">
        <v>53</v>
      </c>
      <c r="AB12" s="26" t="s">
        <v>54</v>
      </c>
      <c r="AC12" s="26" t="s">
        <v>55</v>
      </c>
      <c r="AD12" s="26" t="s">
        <v>56</v>
      </c>
      <c r="AE12" s="26"/>
      <c r="AF12" s="27">
        <f t="shared" ref="AF12:AF60" si="12">I12</f>
        <v>1</v>
      </c>
      <c r="AG12" s="27"/>
      <c r="AH12" s="28"/>
      <c r="AI12" s="28"/>
      <c r="AJ12" s="29">
        <f t="shared" ref="AJ12:AJ60" si="13">L12</f>
        <v>1</v>
      </c>
      <c r="AK12" s="29"/>
      <c r="AL12" s="30"/>
      <c r="AM12" s="31"/>
      <c r="AN12" s="27">
        <f t="shared" ref="AN12:AN56" si="14">O12</f>
        <v>1</v>
      </c>
      <c r="AO12" s="27"/>
      <c r="AP12" s="28"/>
      <c r="AQ12" s="28"/>
      <c r="AR12" s="29">
        <f t="shared" ref="AR12:AR56" si="15">R12</f>
        <v>1</v>
      </c>
      <c r="AS12" s="32"/>
      <c r="AT12" s="33"/>
      <c r="AU12" s="33"/>
    </row>
    <row r="13" spans="1:47" ht="169.7" customHeight="1">
      <c r="A13" s="190"/>
      <c r="B13" s="191"/>
      <c r="C13" s="191"/>
      <c r="D13" s="13">
        <v>9</v>
      </c>
      <c r="E13" s="12" t="s">
        <v>57</v>
      </c>
      <c r="F13" s="14">
        <v>0.03</v>
      </c>
      <c r="G13" s="12" t="s">
        <v>58</v>
      </c>
      <c r="H13" s="12" t="s">
        <v>50</v>
      </c>
      <c r="I13" s="15">
        <v>0</v>
      </c>
      <c r="J13" s="16">
        <f t="shared" si="0"/>
        <v>0</v>
      </c>
      <c r="K13" s="17" t="str">
        <f t="shared" si="1"/>
        <v/>
      </c>
      <c r="L13" s="18">
        <v>1</v>
      </c>
      <c r="M13" s="19">
        <f t="shared" si="2"/>
        <v>0</v>
      </c>
      <c r="N13" s="20">
        <f t="shared" si="3"/>
        <v>0</v>
      </c>
      <c r="O13" s="15">
        <v>0</v>
      </c>
      <c r="P13" s="16">
        <f t="shared" si="4"/>
        <v>0</v>
      </c>
      <c r="Q13" s="17" t="str">
        <f t="shared" si="5"/>
        <v/>
      </c>
      <c r="R13" s="18">
        <v>0</v>
      </c>
      <c r="S13" s="19">
        <f t="shared" si="6"/>
        <v>0</v>
      </c>
      <c r="T13" s="20" t="str">
        <f t="shared" si="7"/>
        <v/>
      </c>
      <c r="U13" s="21">
        <f t="shared" si="8"/>
        <v>1</v>
      </c>
      <c r="V13" s="21">
        <f t="shared" si="9"/>
        <v>0</v>
      </c>
      <c r="W13" s="22">
        <f t="shared" si="10"/>
        <v>0</v>
      </c>
      <c r="X13" s="23">
        <f t="shared" si="11"/>
        <v>0</v>
      </c>
      <c r="Y13" s="24" t="s">
        <v>59</v>
      </c>
      <c r="Z13" s="24" t="s">
        <v>60</v>
      </c>
      <c r="AA13" s="25" t="s">
        <v>61</v>
      </c>
      <c r="AB13" s="25" t="s">
        <v>62</v>
      </c>
      <c r="AC13" s="26" t="s">
        <v>55</v>
      </c>
      <c r="AD13" s="26" t="s">
        <v>56</v>
      </c>
      <c r="AE13" s="26"/>
      <c r="AF13" s="27">
        <f t="shared" si="12"/>
        <v>0</v>
      </c>
      <c r="AG13" s="27"/>
      <c r="AH13" s="28"/>
      <c r="AI13" s="28"/>
      <c r="AJ13" s="29">
        <f t="shared" si="13"/>
        <v>1</v>
      </c>
      <c r="AK13" s="29"/>
      <c r="AL13" s="30"/>
      <c r="AM13" s="31"/>
      <c r="AN13" s="27">
        <f t="shared" si="14"/>
        <v>0</v>
      </c>
      <c r="AO13" s="27"/>
      <c r="AP13" s="28"/>
      <c r="AQ13" s="28"/>
      <c r="AR13" s="29">
        <f t="shared" si="15"/>
        <v>0</v>
      </c>
      <c r="AS13" s="29"/>
      <c r="AT13" s="34"/>
      <c r="AU13" s="34"/>
    </row>
    <row r="14" spans="1:47" ht="125.85" customHeight="1">
      <c r="A14" s="190"/>
      <c r="B14" s="191"/>
      <c r="C14" s="191"/>
      <c r="D14" s="13">
        <v>10</v>
      </c>
      <c r="E14" s="12" t="s">
        <v>63</v>
      </c>
      <c r="F14" s="14">
        <v>0.03</v>
      </c>
      <c r="G14" s="12" t="s">
        <v>58</v>
      </c>
      <c r="H14" s="12" t="s">
        <v>50</v>
      </c>
      <c r="I14" s="15">
        <v>0</v>
      </c>
      <c r="J14" s="16">
        <f t="shared" si="0"/>
        <v>0</v>
      </c>
      <c r="K14" s="35" t="str">
        <f t="shared" si="1"/>
        <v/>
      </c>
      <c r="L14" s="18">
        <v>2</v>
      </c>
      <c r="M14" s="19">
        <f t="shared" si="2"/>
        <v>0</v>
      </c>
      <c r="N14" s="20">
        <f t="shared" si="3"/>
        <v>0</v>
      </c>
      <c r="O14" s="15">
        <v>2</v>
      </c>
      <c r="P14" s="16">
        <f t="shared" si="4"/>
        <v>0</v>
      </c>
      <c r="Q14" s="35">
        <f t="shared" si="5"/>
        <v>0</v>
      </c>
      <c r="R14" s="18">
        <v>2</v>
      </c>
      <c r="S14" s="19">
        <f t="shared" si="6"/>
        <v>0</v>
      </c>
      <c r="T14" s="20">
        <f t="shared" si="7"/>
        <v>0</v>
      </c>
      <c r="U14" s="21">
        <f t="shared" si="8"/>
        <v>6</v>
      </c>
      <c r="V14" s="21">
        <f t="shared" si="9"/>
        <v>0</v>
      </c>
      <c r="W14" s="22">
        <f t="shared" si="10"/>
        <v>0</v>
      </c>
      <c r="X14" s="23">
        <f t="shared" si="11"/>
        <v>0</v>
      </c>
      <c r="Y14" s="26" t="s">
        <v>64</v>
      </c>
      <c r="Z14" s="26" t="s">
        <v>65</v>
      </c>
      <c r="AA14" s="26" t="s">
        <v>66</v>
      </c>
      <c r="AB14" s="26" t="s">
        <v>67</v>
      </c>
      <c r="AC14" s="26" t="s">
        <v>55</v>
      </c>
      <c r="AD14" s="26" t="s">
        <v>56</v>
      </c>
      <c r="AE14" s="26"/>
      <c r="AF14" s="27">
        <f t="shared" si="12"/>
        <v>0</v>
      </c>
      <c r="AG14" s="27"/>
      <c r="AH14" s="36"/>
      <c r="AI14" s="36"/>
      <c r="AJ14" s="29">
        <f t="shared" si="13"/>
        <v>2</v>
      </c>
      <c r="AK14" s="29"/>
      <c r="AL14" s="37"/>
      <c r="AM14" s="31"/>
      <c r="AN14" s="27">
        <f t="shared" si="14"/>
        <v>2</v>
      </c>
      <c r="AO14" s="27"/>
      <c r="AP14" s="36"/>
      <c r="AQ14" s="36"/>
      <c r="AR14" s="29">
        <f t="shared" si="15"/>
        <v>2</v>
      </c>
      <c r="AS14" s="29"/>
      <c r="AT14" s="34"/>
      <c r="AU14" s="34"/>
    </row>
    <row r="15" spans="1:47" ht="58.7" customHeight="1">
      <c r="A15" s="187"/>
      <c r="B15" s="187"/>
      <c r="C15" s="39" t="s">
        <v>68</v>
      </c>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f t="shared" si="12"/>
        <v>0</v>
      </c>
      <c r="AG15" s="187"/>
      <c r="AH15" s="187"/>
      <c r="AI15" s="187"/>
      <c r="AJ15" s="187">
        <f t="shared" si="13"/>
        <v>0</v>
      </c>
      <c r="AK15" s="187"/>
      <c r="AL15" s="187"/>
      <c r="AM15" s="187"/>
      <c r="AN15" s="187">
        <f t="shared" si="14"/>
        <v>0</v>
      </c>
      <c r="AO15" s="187"/>
      <c r="AP15" s="187"/>
      <c r="AQ15" s="187"/>
      <c r="AR15" s="187">
        <f t="shared" si="15"/>
        <v>0</v>
      </c>
      <c r="AS15" s="187"/>
      <c r="AT15" s="187"/>
      <c r="AU15" s="187"/>
    </row>
    <row r="16" spans="1:47" s="58" customFormat="1" ht="159" customHeight="1">
      <c r="A16" s="190" t="s">
        <v>46</v>
      </c>
      <c r="B16" s="191"/>
      <c r="C16" s="191" t="s">
        <v>69</v>
      </c>
      <c r="D16" s="40">
        <v>1</v>
      </c>
      <c r="E16" s="40" t="s">
        <v>70</v>
      </c>
      <c r="F16" s="41">
        <v>0.03</v>
      </c>
      <c r="G16" s="42" t="s">
        <v>71</v>
      </c>
      <c r="H16" s="42" t="s">
        <v>72</v>
      </c>
      <c r="I16" s="43">
        <v>1</v>
      </c>
      <c r="J16" s="44">
        <f t="shared" ref="J16:J22" si="16">AG16</f>
        <v>0</v>
      </c>
      <c r="K16" s="35">
        <f t="shared" ref="K16:K22" si="17">IF(ISERROR(J16/I16),"",(J16/I16))</f>
        <v>0</v>
      </c>
      <c r="L16" s="45">
        <v>1</v>
      </c>
      <c r="M16" s="46">
        <f t="shared" ref="M16:M22" si="18">AK16</f>
        <v>0</v>
      </c>
      <c r="N16" s="47">
        <f t="shared" ref="N16:N22" si="19">IF(ISERROR(M16/L16),"",(M16/L16))</f>
        <v>0</v>
      </c>
      <c r="O16" s="43">
        <v>1</v>
      </c>
      <c r="P16" s="44">
        <f t="shared" ref="P16:P22" si="20">AO16</f>
        <v>0</v>
      </c>
      <c r="Q16" s="35">
        <f t="shared" ref="Q16:Q22" si="21">IF(ISERROR(P16/O16),"",(P16/O16))</f>
        <v>0</v>
      </c>
      <c r="R16" s="45">
        <v>1</v>
      </c>
      <c r="S16" s="48">
        <f t="shared" ref="S16:S22" si="22">AS16</f>
        <v>0</v>
      </c>
      <c r="T16" s="47">
        <f t="shared" ref="T16:T22" si="23">IF(ISERROR(S16/R16),"",(S16/R16))</f>
        <v>0</v>
      </c>
      <c r="U16" s="23">
        <f>SUM(I16,L16,O16,R16)/4</f>
        <v>1</v>
      </c>
      <c r="V16" s="49">
        <f>SUM(J16,M16,P16,S16)/4</f>
        <v>0</v>
      </c>
      <c r="W16" s="50">
        <f t="shared" ref="W16:W22" si="24">IF((IF(ISERROR(V16/U16),0,(V16/U16)))&gt;1,1,(IF(ISERROR(V16/U16),0,(V16/U16))))</f>
        <v>0</v>
      </c>
      <c r="X16" s="23">
        <f t="shared" ref="X16:X22" si="25">F16*W16</f>
        <v>0</v>
      </c>
      <c r="Y16" s="51" t="s">
        <v>73</v>
      </c>
      <c r="Z16" s="51" t="s">
        <v>74</v>
      </c>
      <c r="AA16" s="40" t="s">
        <v>75</v>
      </c>
      <c r="AB16" s="40" t="s">
        <v>76</v>
      </c>
      <c r="AC16" s="42" t="s">
        <v>55</v>
      </c>
      <c r="AD16" s="40" t="s">
        <v>77</v>
      </c>
      <c r="AE16" s="40"/>
      <c r="AF16" s="52">
        <f t="shared" si="12"/>
        <v>1</v>
      </c>
      <c r="AG16" s="52"/>
      <c r="AH16" s="53"/>
      <c r="AI16" s="53"/>
      <c r="AJ16" s="54">
        <f t="shared" si="13"/>
        <v>1</v>
      </c>
      <c r="AK16" s="55"/>
      <c r="AL16" s="56"/>
      <c r="AM16" s="56"/>
      <c r="AN16" s="52">
        <f t="shared" si="14"/>
        <v>1</v>
      </c>
      <c r="AO16" s="52"/>
      <c r="AP16" s="53"/>
      <c r="AQ16" s="53"/>
      <c r="AR16" s="54">
        <f t="shared" si="15"/>
        <v>1</v>
      </c>
      <c r="AS16" s="57"/>
      <c r="AT16" s="56"/>
      <c r="AU16" s="56"/>
    </row>
    <row r="17" spans="1:47" ht="111.4" customHeight="1">
      <c r="A17" s="190"/>
      <c r="B17" s="190"/>
      <c r="C17" s="191"/>
      <c r="D17" s="13">
        <v>2</v>
      </c>
      <c r="E17" s="13" t="s">
        <v>78</v>
      </c>
      <c r="F17" s="59">
        <v>0.03</v>
      </c>
      <c r="G17" s="12" t="s">
        <v>71</v>
      </c>
      <c r="H17" s="12" t="s">
        <v>79</v>
      </c>
      <c r="I17" s="43">
        <v>6.4799999999999996E-2</v>
      </c>
      <c r="J17" s="44">
        <v>6.4799999999999996E-2</v>
      </c>
      <c r="K17" s="35">
        <f t="shared" si="17"/>
        <v>1</v>
      </c>
      <c r="L17" s="60">
        <v>3.49E-2</v>
      </c>
      <c r="M17" s="61">
        <f t="shared" si="18"/>
        <v>0</v>
      </c>
      <c r="N17" s="20">
        <f t="shared" si="19"/>
        <v>0</v>
      </c>
      <c r="O17" s="43">
        <v>5.7000000000000002E-3</v>
      </c>
      <c r="P17" s="44">
        <f t="shared" si="20"/>
        <v>0</v>
      </c>
      <c r="Q17" s="35">
        <f t="shared" si="21"/>
        <v>0</v>
      </c>
      <c r="R17" s="60">
        <v>0.10539999999999999</v>
      </c>
      <c r="S17" s="61">
        <f t="shared" si="22"/>
        <v>0</v>
      </c>
      <c r="T17" s="20">
        <f t="shared" si="23"/>
        <v>0</v>
      </c>
      <c r="U17" s="23">
        <f t="shared" ref="U17:U19" si="26">R17</f>
        <v>0.10539999999999999</v>
      </c>
      <c r="V17" s="49">
        <f t="shared" ref="V17:V19" si="27">P17</f>
        <v>0</v>
      </c>
      <c r="W17" s="62">
        <f t="shared" si="24"/>
        <v>0</v>
      </c>
      <c r="X17" s="23">
        <f t="shared" si="25"/>
        <v>0</v>
      </c>
      <c r="Y17" s="13" t="s">
        <v>80</v>
      </c>
      <c r="Z17" s="13" t="s">
        <v>81</v>
      </c>
      <c r="AA17" s="13" t="s">
        <v>82</v>
      </c>
      <c r="AB17" s="13" t="s">
        <v>83</v>
      </c>
      <c r="AC17" s="63" t="s">
        <v>55</v>
      </c>
      <c r="AD17" s="26" t="s">
        <v>84</v>
      </c>
      <c r="AE17" s="64">
        <v>19427750000</v>
      </c>
      <c r="AF17" s="52">
        <f t="shared" si="12"/>
        <v>6.4799999999999996E-2</v>
      </c>
      <c r="AG17" s="52">
        <v>6.4799999999999996E-2</v>
      </c>
      <c r="AH17" s="53" t="s">
        <v>354</v>
      </c>
      <c r="AI17" s="53" t="s">
        <v>351</v>
      </c>
      <c r="AJ17" s="65">
        <f t="shared" si="13"/>
        <v>3.49E-2</v>
      </c>
      <c r="AK17" s="65"/>
      <c r="AL17" s="66"/>
      <c r="AM17" s="31"/>
      <c r="AN17" s="52">
        <f t="shared" si="14"/>
        <v>5.7000000000000002E-3</v>
      </c>
      <c r="AO17" s="52"/>
      <c r="AP17" s="53"/>
      <c r="AQ17" s="53"/>
      <c r="AR17" s="67">
        <f t="shared" si="15"/>
        <v>0.10539999999999999</v>
      </c>
      <c r="AS17" s="67"/>
      <c r="AT17" s="68"/>
      <c r="AU17" s="68"/>
    </row>
    <row r="18" spans="1:47" s="58" customFormat="1" ht="57.75" customHeight="1">
      <c r="A18" s="190"/>
      <c r="B18" s="190"/>
      <c r="C18" s="191"/>
      <c r="D18" s="40">
        <v>3</v>
      </c>
      <c r="E18" s="40" t="s">
        <v>85</v>
      </c>
      <c r="F18" s="41">
        <v>0.03</v>
      </c>
      <c r="G18" s="42" t="s">
        <v>71</v>
      </c>
      <c r="H18" s="42" t="s">
        <v>79</v>
      </c>
      <c r="I18" s="43">
        <v>3.7900000000000003E-2</v>
      </c>
      <c r="J18" s="44">
        <v>3.7900000000000003E-2</v>
      </c>
      <c r="K18" s="35">
        <f t="shared" si="17"/>
        <v>1</v>
      </c>
      <c r="L18" s="45">
        <v>8.1600000000000006E-2</v>
      </c>
      <c r="M18" s="69">
        <f t="shared" si="18"/>
        <v>0</v>
      </c>
      <c r="N18" s="47">
        <f t="shared" si="19"/>
        <v>0</v>
      </c>
      <c r="O18" s="43">
        <v>0.1087</v>
      </c>
      <c r="P18" s="44">
        <f t="shared" si="20"/>
        <v>0</v>
      </c>
      <c r="Q18" s="35">
        <f t="shared" si="21"/>
        <v>0</v>
      </c>
      <c r="R18" s="45">
        <v>0.2281</v>
      </c>
      <c r="S18" s="69">
        <f t="shared" si="22"/>
        <v>0</v>
      </c>
      <c r="T18" s="47">
        <f t="shared" si="23"/>
        <v>0</v>
      </c>
      <c r="U18" s="23">
        <f t="shared" si="26"/>
        <v>0.2281</v>
      </c>
      <c r="V18" s="49">
        <f t="shared" si="27"/>
        <v>0</v>
      </c>
      <c r="W18" s="62">
        <f t="shared" si="24"/>
        <v>0</v>
      </c>
      <c r="X18" s="23">
        <f t="shared" si="25"/>
        <v>0</v>
      </c>
      <c r="Y18" s="40" t="s">
        <v>86</v>
      </c>
      <c r="Z18" s="40" t="s">
        <v>87</v>
      </c>
      <c r="AA18" s="40" t="s">
        <v>88</v>
      </c>
      <c r="AB18" s="40" t="s">
        <v>89</v>
      </c>
      <c r="AC18" s="70" t="s">
        <v>55</v>
      </c>
      <c r="AD18" s="71" t="s">
        <v>90</v>
      </c>
      <c r="AE18" s="64">
        <v>19427750000</v>
      </c>
      <c r="AF18" s="52">
        <v>3.7900000000000003E-2</v>
      </c>
      <c r="AG18" s="52">
        <v>3.7900000000000003E-2</v>
      </c>
      <c r="AH18" s="53" t="s">
        <v>353</v>
      </c>
      <c r="AI18" s="53" t="s">
        <v>351</v>
      </c>
      <c r="AJ18" s="55">
        <f t="shared" si="13"/>
        <v>8.1600000000000006E-2</v>
      </c>
      <c r="AK18" s="55"/>
      <c r="AL18" s="66"/>
      <c r="AM18" s="56"/>
      <c r="AN18" s="52">
        <f t="shared" si="14"/>
        <v>0.1087</v>
      </c>
      <c r="AO18" s="52"/>
      <c r="AP18" s="53"/>
      <c r="AQ18" s="53"/>
      <c r="AR18" s="54">
        <f t="shared" si="15"/>
        <v>0.2281</v>
      </c>
      <c r="AS18" s="54"/>
      <c r="AT18" s="68"/>
      <c r="AU18" s="68"/>
    </row>
    <row r="19" spans="1:47" s="58" customFormat="1" ht="66" customHeight="1">
      <c r="A19" s="190"/>
      <c r="B19" s="190"/>
      <c r="C19" s="191"/>
      <c r="D19" s="40">
        <v>4</v>
      </c>
      <c r="E19" s="40" t="s">
        <v>91</v>
      </c>
      <c r="F19" s="41">
        <v>0.03</v>
      </c>
      <c r="G19" s="42" t="s">
        <v>71</v>
      </c>
      <c r="H19" s="42" t="s">
        <v>79</v>
      </c>
      <c r="I19" s="43">
        <v>3.7900000000000003E-2</v>
      </c>
      <c r="J19" s="44">
        <v>3.7900000000000003E-2</v>
      </c>
      <c r="K19" s="35">
        <f t="shared" si="17"/>
        <v>1</v>
      </c>
      <c r="L19" s="45">
        <v>0.44619999999999999</v>
      </c>
      <c r="M19" s="69">
        <f t="shared" si="18"/>
        <v>0</v>
      </c>
      <c r="N19" s="47">
        <f t="shared" si="19"/>
        <v>0</v>
      </c>
      <c r="O19" s="43">
        <v>0.35020000000000001</v>
      </c>
      <c r="P19" s="44">
        <f t="shared" si="20"/>
        <v>0</v>
      </c>
      <c r="Q19" s="35">
        <f t="shared" si="21"/>
        <v>0</v>
      </c>
      <c r="R19" s="45">
        <v>1.2782</v>
      </c>
      <c r="S19" s="69">
        <f t="shared" si="22"/>
        <v>0</v>
      </c>
      <c r="T19" s="47">
        <f t="shared" si="23"/>
        <v>0</v>
      </c>
      <c r="U19" s="23">
        <f t="shared" si="26"/>
        <v>1.2782</v>
      </c>
      <c r="V19" s="49">
        <f t="shared" si="27"/>
        <v>0</v>
      </c>
      <c r="W19" s="62">
        <f t="shared" si="24"/>
        <v>0</v>
      </c>
      <c r="X19" s="23">
        <f t="shared" si="25"/>
        <v>0</v>
      </c>
      <c r="Y19" s="40" t="s">
        <v>92</v>
      </c>
      <c r="Z19" s="40" t="s">
        <v>93</v>
      </c>
      <c r="AA19" s="40" t="s">
        <v>94</v>
      </c>
      <c r="AB19" s="40" t="s">
        <v>95</v>
      </c>
      <c r="AC19" s="70" t="s">
        <v>55</v>
      </c>
      <c r="AD19" s="71" t="s">
        <v>96</v>
      </c>
      <c r="AE19" s="72">
        <v>13467016926</v>
      </c>
      <c r="AF19" s="52">
        <f t="shared" si="12"/>
        <v>3.7900000000000003E-2</v>
      </c>
      <c r="AG19" s="52"/>
      <c r="AH19" s="53" t="s">
        <v>350</v>
      </c>
      <c r="AI19" s="53" t="s">
        <v>351</v>
      </c>
      <c r="AJ19" s="55">
        <f t="shared" si="13"/>
        <v>0.44619999999999999</v>
      </c>
      <c r="AK19" s="55"/>
      <c r="AL19" s="66"/>
      <c r="AM19" s="56"/>
      <c r="AN19" s="52">
        <f t="shared" si="14"/>
        <v>0.35020000000000001</v>
      </c>
      <c r="AO19" s="52"/>
      <c r="AP19" s="53"/>
      <c r="AQ19" s="53"/>
      <c r="AR19" s="54">
        <f t="shared" si="15"/>
        <v>1.2782</v>
      </c>
      <c r="AS19" s="73"/>
      <c r="AT19" s="56"/>
      <c r="AU19" s="56"/>
    </row>
    <row r="20" spans="1:47" s="58" customFormat="1" ht="92.45" customHeight="1">
      <c r="A20" s="190"/>
      <c r="B20" s="190"/>
      <c r="C20" s="191"/>
      <c r="D20" s="40">
        <v>5</v>
      </c>
      <c r="E20" s="40" t="s">
        <v>97</v>
      </c>
      <c r="F20" s="41">
        <v>0.03</v>
      </c>
      <c r="G20" s="42" t="s">
        <v>71</v>
      </c>
      <c r="H20" s="42" t="s">
        <v>72</v>
      </c>
      <c r="I20" s="43">
        <v>1.8935</v>
      </c>
      <c r="J20" s="44">
        <v>1.8935</v>
      </c>
      <c r="K20" s="35">
        <f t="shared" si="17"/>
        <v>1</v>
      </c>
      <c r="L20" s="45">
        <v>1.1052</v>
      </c>
      <c r="M20" s="69">
        <f t="shared" si="18"/>
        <v>0</v>
      </c>
      <c r="N20" s="47">
        <f t="shared" si="19"/>
        <v>0</v>
      </c>
      <c r="O20" s="43">
        <v>0.65820000000000001</v>
      </c>
      <c r="P20" s="44">
        <f t="shared" si="20"/>
        <v>0</v>
      </c>
      <c r="Q20" s="35">
        <f t="shared" si="21"/>
        <v>0</v>
      </c>
      <c r="R20" s="45">
        <v>0</v>
      </c>
      <c r="S20" s="69">
        <f t="shared" si="22"/>
        <v>0</v>
      </c>
      <c r="T20" s="47" t="str">
        <f t="shared" si="23"/>
        <v/>
      </c>
      <c r="U20" s="23">
        <f t="shared" ref="U20:U21" si="28">SUM(I20,L20,O20,R20)/4</f>
        <v>0.91422499999999995</v>
      </c>
      <c r="V20" s="49">
        <f t="shared" ref="V20:V21" si="29">SUM(J20,M20,P20,S20)/4</f>
        <v>0.47337499999999999</v>
      </c>
      <c r="W20" s="62">
        <f t="shared" si="24"/>
        <v>0.5177882906286746</v>
      </c>
      <c r="X20" s="23">
        <f t="shared" si="25"/>
        <v>1.5533648718860238E-2</v>
      </c>
      <c r="Y20" s="40" t="s">
        <v>98</v>
      </c>
      <c r="Z20" s="40" t="s">
        <v>99</v>
      </c>
      <c r="AA20" s="40" t="s">
        <v>100</v>
      </c>
      <c r="AB20" s="40" t="s">
        <v>101</v>
      </c>
      <c r="AC20" s="70" t="s">
        <v>55</v>
      </c>
      <c r="AD20" s="71"/>
      <c r="AE20" s="71"/>
      <c r="AF20" s="52">
        <f t="shared" si="12"/>
        <v>1.8935</v>
      </c>
      <c r="AG20" s="52"/>
      <c r="AH20" s="53" t="s">
        <v>352</v>
      </c>
      <c r="AI20" s="53" t="s">
        <v>351</v>
      </c>
      <c r="AJ20" s="55">
        <f t="shared" si="13"/>
        <v>1.1052</v>
      </c>
      <c r="AK20" s="55"/>
      <c r="AL20" s="74"/>
      <c r="AM20" s="56"/>
      <c r="AN20" s="52">
        <f t="shared" si="14"/>
        <v>0.65820000000000001</v>
      </c>
      <c r="AO20" s="52"/>
      <c r="AP20" s="53"/>
      <c r="AQ20" s="53"/>
      <c r="AR20" s="55">
        <f t="shared" si="15"/>
        <v>0</v>
      </c>
      <c r="AS20" s="55"/>
      <c r="AT20" s="75"/>
      <c r="AU20" s="56"/>
    </row>
    <row r="21" spans="1:47" ht="163.15" customHeight="1">
      <c r="A21" s="190"/>
      <c r="B21" s="190"/>
      <c r="C21" s="191"/>
      <c r="D21" s="13">
        <v>6</v>
      </c>
      <c r="E21" s="13" t="s">
        <v>102</v>
      </c>
      <c r="F21" s="59">
        <v>0</v>
      </c>
      <c r="G21" s="76" t="s">
        <v>71</v>
      </c>
      <c r="H21" s="76" t="s">
        <v>72</v>
      </c>
      <c r="I21" s="43">
        <v>1</v>
      </c>
      <c r="J21" s="44">
        <f t="shared" si="16"/>
        <v>0</v>
      </c>
      <c r="K21" s="35">
        <f t="shared" si="17"/>
        <v>0</v>
      </c>
      <c r="L21" s="60">
        <v>1</v>
      </c>
      <c r="M21" s="61">
        <f t="shared" si="18"/>
        <v>0</v>
      </c>
      <c r="N21" s="20">
        <f t="shared" si="19"/>
        <v>0</v>
      </c>
      <c r="O21" s="43">
        <v>1</v>
      </c>
      <c r="P21" s="44">
        <f t="shared" si="20"/>
        <v>0</v>
      </c>
      <c r="Q21" s="35">
        <f t="shared" si="21"/>
        <v>0</v>
      </c>
      <c r="R21" s="60">
        <v>1</v>
      </c>
      <c r="S21" s="61">
        <f t="shared" si="22"/>
        <v>0</v>
      </c>
      <c r="T21" s="20">
        <f t="shared" si="23"/>
        <v>0</v>
      </c>
      <c r="U21" s="23">
        <f t="shared" si="28"/>
        <v>1</v>
      </c>
      <c r="V21" s="23">
        <f t="shared" si="29"/>
        <v>0</v>
      </c>
      <c r="W21" s="62">
        <f t="shared" si="24"/>
        <v>0</v>
      </c>
      <c r="X21" s="23">
        <f t="shared" si="25"/>
        <v>0</v>
      </c>
      <c r="Y21" s="13" t="s">
        <v>103</v>
      </c>
      <c r="Z21" s="13" t="s">
        <v>104</v>
      </c>
      <c r="AA21" s="12" t="s">
        <v>105</v>
      </c>
      <c r="AB21" s="13" t="s">
        <v>106</v>
      </c>
      <c r="AC21" s="63" t="s">
        <v>55</v>
      </c>
      <c r="AD21" s="26" t="s">
        <v>107</v>
      </c>
      <c r="AE21" s="26" t="s">
        <v>108</v>
      </c>
      <c r="AF21" s="52">
        <f t="shared" si="12"/>
        <v>1</v>
      </c>
      <c r="AG21" s="52"/>
      <c r="AH21" s="53"/>
      <c r="AI21" s="53"/>
      <c r="AJ21" s="65">
        <f t="shared" si="13"/>
        <v>1</v>
      </c>
      <c r="AK21" s="65"/>
      <c r="AL21" s="37"/>
      <c r="AM21" s="77"/>
      <c r="AN21" s="52">
        <f t="shared" si="14"/>
        <v>1</v>
      </c>
      <c r="AO21" s="52"/>
      <c r="AP21" s="53"/>
      <c r="AQ21" s="53"/>
      <c r="AR21" s="65">
        <f t="shared" si="15"/>
        <v>1</v>
      </c>
      <c r="AS21" s="78"/>
      <c r="AT21" s="77"/>
      <c r="AU21" s="56"/>
    </row>
    <row r="22" spans="1:47" ht="168.6" customHeight="1">
      <c r="A22" s="190"/>
      <c r="B22" s="190"/>
      <c r="C22" s="191"/>
      <c r="D22" s="13">
        <v>7</v>
      </c>
      <c r="E22" s="13" t="s">
        <v>109</v>
      </c>
      <c r="F22" s="59">
        <v>0</v>
      </c>
      <c r="G22" s="76" t="s">
        <v>71</v>
      </c>
      <c r="H22" s="76" t="s">
        <v>79</v>
      </c>
      <c r="I22" s="43">
        <v>0</v>
      </c>
      <c r="J22" s="44">
        <f t="shared" si="16"/>
        <v>0</v>
      </c>
      <c r="K22" s="35" t="str">
        <f t="shared" si="17"/>
        <v/>
      </c>
      <c r="L22" s="60">
        <v>0</v>
      </c>
      <c r="M22" s="61">
        <f t="shared" si="18"/>
        <v>0</v>
      </c>
      <c r="N22" s="20" t="str">
        <f t="shared" si="19"/>
        <v/>
      </c>
      <c r="O22" s="43">
        <v>0</v>
      </c>
      <c r="P22" s="44">
        <f t="shared" si="20"/>
        <v>0</v>
      </c>
      <c r="Q22" s="35" t="str">
        <f t="shared" si="21"/>
        <v/>
      </c>
      <c r="R22" s="60">
        <v>0</v>
      </c>
      <c r="S22" s="61">
        <f t="shared" si="22"/>
        <v>0</v>
      </c>
      <c r="T22" s="20" t="str">
        <f t="shared" si="23"/>
        <v/>
      </c>
      <c r="U22" s="23">
        <f>R22</f>
        <v>0</v>
      </c>
      <c r="V22" s="23">
        <f>P22</f>
        <v>0</v>
      </c>
      <c r="W22" s="62">
        <f t="shared" si="24"/>
        <v>0</v>
      </c>
      <c r="X22" s="23">
        <f t="shared" si="25"/>
        <v>0</v>
      </c>
      <c r="Y22" s="13" t="s">
        <v>110</v>
      </c>
      <c r="Z22" s="13" t="s">
        <v>111</v>
      </c>
      <c r="AA22" s="12" t="s">
        <v>112</v>
      </c>
      <c r="AB22" s="13" t="s">
        <v>113</v>
      </c>
      <c r="AC22" s="63" t="s">
        <v>55</v>
      </c>
      <c r="AD22" s="26" t="s">
        <v>107</v>
      </c>
      <c r="AE22" s="26" t="s">
        <v>114</v>
      </c>
      <c r="AF22" s="52">
        <f t="shared" si="12"/>
        <v>0</v>
      </c>
      <c r="AG22" s="52"/>
      <c r="AH22" s="53"/>
      <c r="AI22" s="53"/>
      <c r="AJ22" s="65">
        <f t="shared" si="13"/>
        <v>0</v>
      </c>
      <c r="AK22" s="65"/>
      <c r="AL22" s="74"/>
      <c r="AM22" s="77"/>
      <c r="AN22" s="52">
        <f t="shared" si="14"/>
        <v>0</v>
      </c>
      <c r="AO22" s="52"/>
      <c r="AP22" s="53"/>
      <c r="AQ22" s="53"/>
      <c r="AR22" s="65">
        <f t="shared" si="15"/>
        <v>0</v>
      </c>
      <c r="AS22" s="78"/>
      <c r="AT22" s="77"/>
      <c r="AU22" s="56"/>
    </row>
    <row r="23" spans="1:47" ht="51.4" customHeight="1">
      <c r="A23" s="186"/>
      <c r="B23" s="186"/>
      <c r="C23" s="39" t="s">
        <v>115</v>
      </c>
      <c r="D23" s="38"/>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f t="shared" si="12"/>
        <v>0</v>
      </c>
      <c r="AG23" s="193"/>
      <c r="AH23" s="193"/>
      <c r="AI23" s="193"/>
      <c r="AJ23" s="193">
        <f t="shared" si="13"/>
        <v>0</v>
      </c>
      <c r="AK23" s="193"/>
      <c r="AL23" s="193"/>
      <c r="AM23" s="193"/>
      <c r="AN23" s="193">
        <f t="shared" si="14"/>
        <v>0</v>
      </c>
      <c r="AO23" s="193"/>
      <c r="AP23" s="193"/>
      <c r="AQ23" s="193"/>
      <c r="AR23" s="193">
        <f t="shared" si="15"/>
        <v>0</v>
      </c>
      <c r="AS23" s="193"/>
      <c r="AT23" s="193"/>
      <c r="AU23" s="193"/>
    </row>
    <row r="24" spans="1:47" ht="189.95" customHeight="1">
      <c r="A24" s="188" t="s">
        <v>116</v>
      </c>
      <c r="B24" s="188"/>
      <c r="C24" s="188" t="s">
        <v>117</v>
      </c>
      <c r="D24" s="31">
        <v>1</v>
      </c>
      <c r="E24" s="13" t="s">
        <v>118</v>
      </c>
      <c r="F24" s="79">
        <v>0.02</v>
      </c>
      <c r="G24" s="12" t="s">
        <v>71</v>
      </c>
      <c r="H24" s="12" t="s">
        <v>72</v>
      </c>
      <c r="I24" s="43">
        <v>1</v>
      </c>
      <c r="J24" s="80">
        <f t="shared" ref="J24:J42" si="30">AG24</f>
        <v>0</v>
      </c>
      <c r="K24" s="35">
        <f t="shared" ref="K24:K40" si="31">IF(ISERROR(J24/I24),"",(J24/I24))</f>
        <v>0</v>
      </c>
      <c r="L24" s="60">
        <v>1</v>
      </c>
      <c r="M24" s="81">
        <f t="shared" ref="M24:M42" si="32">AK24</f>
        <v>0</v>
      </c>
      <c r="N24" s="20">
        <f t="shared" ref="N24:N40" si="33">IF(ISERROR(M24/L24),"",(M24/L24))</f>
        <v>0</v>
      </c>
      <c r="O24" s="43">
        <v>1</v>
      </c>
      <c r="P24" s="80">
        <f t="shared" ref="P24:P42" si="34">AO24</f>
        <v>0</v>
      </c>
      <c r="Q24" s="35">
        <f t="shared" ref="Q24:Q40" si="35">IF(ISERROR(P24/O24),"",(P24/O24))</f>
        <v>0</v>
      </c>
      <c r="R24" s="60">
        <v>1</v>
      </c>
      <c r="S24" s="81">
        <f t="shared" ref="S24:S42" si="36">AS24</f>
        <v>0</v>
      </c>
      <c r="T24" s="20">
        <f t="shared" ref="T24:T40" si="37">IF(ISERROR(S24/R24),"",(S24/R24))</f>
        <v>0</v>
      </c>
      <c r="U24" s="82">
        <f>SUM(I24,L24,O24,R24)/4</f>
        <v>1</v>
      </c>
      <c r="V24" s="82">
        <f>SUM(J24,M24,P24,S24)/4</f>
        <v>0</v>
      </c>
      <c r="W24" s="62">
        <f t="shared" ref="W24:W40" si="38">IF((IF(ISERROR(V24/U24),0,(V24/U24)))&gt;1,1,(IF(ISERROR(V24/U24),0,(V24/U24))))</f>
        <v>0</v>
      </c>
      <c r="X24" s="23">
        <f t="shared" ref="X24:X42" si="39">F24*W24</f>
        <v>0</v>
      </c>
      <c r="Y24" s="13" t="s">
        <v>119</v>
      </c>
      <c r="Z24" s="13" t="s">
        <v>120</v>
      </c>
      <c r="AA24" s="13" t="s">
        <v>121</v>
      </c>
      <c r="AB24" s="13" t="s">
        <v>122</v>
      </c>
      <c r="AC24" s="12" t="s">
        <v>55</v>
      </c>
      <c r="AD24" s="13" t="s">
        <v>123</v>
      </c>
      <c r="AE24" s="13" t="s">
        <v>124</v>
      </c>
      <c r="AF24" s="52">
        <f t="shared" si="12"/>
        <v>1</v>
      </c>
      <c r="AG24" s="52"/>
      <c r="AH24" s="36"/>
      <c r="AI24" s="36"/>
      <c r="AJ24" s="65">
        <f t="shared" si="13"/>
        <v>1</v>
      </c>
      <c r="AK24" s="65"/>
      <c r="AL24" s="83"/>
      <c r="AM24" s="77"/>
      <c r="AN24" s="52">
        <f t="shared" si="14"/>
        <v>1</v>
      </c>
      <c r="AO24" s="52"/>
      <c r="AP24" s="36"/>
      <c r="AQ24" s="36"/>
      <c r="AR24" s="65">
        <f t="shared" si="15"/>
        <v>1</v>
      </c>
      <c r="AS24" s="65"/>
      <c r="AT24" s="77"/>
      <c r="AU24" s="77"/>
    </row>
    <row r="25" spans="1:47" ht="168.2" customHeight="1">
      <c r="A25" s="188"/>
      <c r="B25" s="188"/>
      <c r="C25" s="188"/>
      <c r="D25" s="31">
        <v>2</v>
      </c>
      <c r="E25" s="13" t="s">
        <v>125</v>
      </c>
      <c r="F25" s="79">
        <v>0.02</v>
      </c>
      <c r="G25" s="12" t="s">
        <v>71</v>
      </c>
      <c r="H25" s="12" t="s">
        <v>50</v>
      </c>
      <c r="I25" s="43">
        <v>0.25</v>
      </c>
      <c r="J25" s="44">
        <f t="shared" si="30"/>
        <v>0</v>
      </c>
      <c r="K25" s="35">
        <f t="shared" si="31"/>
        <v>0</v>
      </c>
      <c r="L25" s="60">
        <v>0.25</v>
      </c>
      <c r="M25" s="61">
        <f t="shared" si="32"/>
        <v>0</v>
      </c>
      <c r="N25" s="20">
        <f t="shared" si="33"/>
        <v>0</v>
      </c>
      <c r="O25" s="43">
        <v>0.25</v>
      </c>
      <c r="P25" s="44">
        <f t="shared" si="34"/>
        <v>0</v>
      </c>
      <c r="Q25" s="35">
        <f t="shared" si="35"/>
        <v>0</v>
      </c>
      <c r="R25" s="60">
        <v>0.25</v>
      </c>
      <c r="S25" s="61">
        <f t="shared" si="36"/>
        <v>0</v>
      </c>
      <c r="T25" s="20">
        <f t="shared" si="37"/>
        <v>0</v>
      </c>
      <c r="U25" s="23">
        <f t="shared" ref="U25:U37" si="40">SUM(I25,L25,O25,R25)</f>
        <v>1</v>
      </c>
      <c r="V25" s="23">
        <f t="shared" ref="V25:V37" si="41">SUM(J25,M25,P25,S25)</f>
        <v>0</v>
      </c>
      <c r="W25" s="62">
        <f t="shared" si="38"/>
        <v>0</v>
      </c>
      <c r="X25" s="23">
        <f t="shared" si="39"/>
        <v>0</v>
      </c>
      <c r="Y25" s="70" t="s">
        <v>126</v>
      </c>
      <c r="Z25" s="70" t="s">
        <v>127</v>
      </c>
      <c r="AA25" s="71" t="s">
        <v>128</v>
      </c>
      <c r="AB25" s="71" t="s">
        <v>129</v>
      </c>
      <c r="AC25" s="12" t="s">
        <v>55</v>
      </c>
      <c r="AD25" s="13" t="s">
        <v>130</v>
      </c>
      <c r="AE25" s="13" t="s">
        <v>131</v>
      </c>
      <c r="AF25" s="52">
        <f t="shared" si="12"/>
        <v>0.25</v>
      </c>
      <c r="AG25" s="52"/>
      <c r="AH25" s="36"/>
      <c r="AI25" s="36"/>
      <c r="AJ25" s="65">
        <f t="shared" si="13"/>
        <v>0.25</v>
      </c>
      <c r="AK25" s="65"/>
      <c r="AL25" s="30"/>
      <c r="AM25" s="31"/>
      <c r="AN25" s="52">
        <f t="shared" si="14"/>
        <v>0.25</v>
      </c>
      <c r="AO25" s="52"/>
      <c r="AP25" s="36"/>
      <c r="AQ25" s="36"/>
      <c r="AR25" s="65">
        <f t="shared" si="15"/>
        <v>0.25</v>
      </c>
      <c r="AS25" s="65"/>
      <c r="AT25" s="68"/>
      <c r="AU25" s="68"/>
    </row>
    <row r="26" spans="1:47" ht="169.35" customHeight="1">
      <c r="A26" s="188"/>
      <c r="B26" s="188"/>
      <c r="C26" s="188"/>
      <c r="D26" s="31">
        <v>3</v>
      </c>
      <c r="E26" s="13" t="s">
        <v>132</v>
      </c>
      <c r="F26" s="79">
        <v>0.02</v>
      </c>
      <c r="G26" s="12" t="s">
        <v>71</v>
      </c>
      <c r="H26" s="12" t="s">
        <v>50</v>
      </c>
      <c r="I26" s="43">
        <v>0.25</v>
      </c>
      <c r="J26" s="44">
        <f t="shared" si="30"/>
        <v>0</v>
      </c>
      <c r="K26" s="35">
        <f t="shared" si="31"/>
        <v>0</v>
      </c>
      <c r="L26" s="60">
        <v>0.25</v>
      </c>
      <c r="M26" s="61">
        <f t="shared" si="32"/>
        <v>0</v>
      </c>
      <c r="N26" s="20">
        <f t="shared" si="33"/>
        <v>0</v>
      </c>
      <c r="O26" s="43">
        <v>0.25</v>
      </c>
      <c r="P26" s="44">
        <f t="shared" si="34"/>
        <v>0</v>
      </c>
      <c r="Q26" s="35">
        <f t="shared" si="35"/>
        <v>0</v>
      </c>
      <c r="R26" s="60">
        <v>0.25</v>
      </c>
      <c r="S26" s="61">
        <f t="shared" si="36"/>
        <v>0</v>
      </c>
      <c r="T26" s="20">
        <f t="shared" si="37"/>
        <v>0</v>
      </c>
      <c r="U26" s="23">
        <f t="shared" si="40"/>
        <v>1</v>
      </c>
      <c r="V26" s="23">
        <f t="shared" si="41"/>
        <v>0</v>
      </c>
      <c r="W26" s="23">
        <f t="shared" si="38"/>
        <v>0</v>
      </c>
      <c r="X26" s="23">
        <f t="shared" si="39"/>
        <v>0</v>
      </c>
      <c r="Y26" s="70" t="s">
        <v>133</v>
      </c>
      <c r="Z26" s="70" t="s">
        <v>134</v>
      </c>
      <c r="AA26" s="71" t="s">
        <v>128</v>
      </c>
      <c r="AB26" s="71" t="s">
        <v>135</v>
      </c>
      <c r="AC26" s="12" t="s">
        <v>55</v>
      </c>
      <c r="AD26" s="13" t="s">
        <v>130</v>
      </c>
      <c r="AE26" s="13" t="s">
        <v>136</v>
      </c>
      <c r="AF26" s="52">
        <f t="shared" si="12"/>
        <v>0.25</v>
      </c>
      <c r="AG26" s="52"/>
      <c r="AH26" s="36"/>
      <c r="AI26" s="36"/>
      <c r="AJ26" s="65">
        <f t="shared" si="13"/>
        <v>0.25</v>
      </c>
      <c r="AK26" s="65"/>
      <c r="AL26" s="30"/>
      <c r="AM26" s="31"/>
      <c r="AN26" s="52">
        <f t="shared" si="14"/>
        <v>0.25</v>
      </c>
      <c r="AO26" s="52"/>
      <c r="AP26" s="36"/>
      <c r="AQ26" s="36"/>
      <c r="AR26" s="65">
        <f t="shared" si="15"/>
        <v>0.25</v>
      </c>
      <c r="AS26" s="65"/>
      <c r="AT26" s="34"/>
      <c r="AU26" s="34"/>
    </row>
    <row r="27" spans="1:47" ht="192.6" customHeight="1">
      <c r="A27" s="188"/>
      <c r="B27" s="188"/>
      <c r="C27" s="188"/>
      <c r="D27" s="31">
        <v>4</v>
      </c>
      <c r="E27" s="13" t="s">
        <v>137</v>
      </c>
      <c r="F27" s="79">
        <v>0.02</v>
      </c>
      <c r="G27" s="12" t="s">
        <v>71</v>
      </c>
      <c r="H27" s="12" t="s">
        <v>50</v>
      </c>
      <c r="I27" s="43">
        <v>0.25</v>
      </c>
      <c r="J27" s="80">
        <f t="shared" si="30"/>
        <v>0</v>
      </c>
      <c r="K27" s="35">
        <f t="shared" si="31"/>
        <v>0</v>
      </c>
      <c r="L27" s="60">
        <v>0.25</v>
      </c>
      <c r="M27" s="81">
        <f t="shared" si="32"/>
        <v>0</v>
      </c>
      <c r="N27" s="20">
        <f t="shared" si="33"/>
        <v>0</v>
      </c>
      <c r="O27" s="43">
        <v>0.25</v>
      </c>
      <c r="P27" s="80">
        <f t="shared" si="34"/>
        <v>0</v>
      </c>
      <c r="Q27" s="35">
        <f t="shared" si="35"/>
        <v>0</v>
      </c>
      <c r="R27" s="60">
        <v>0.25</v>
      </c>
      <c r="S27" s="81">
        <f t="shared" si="36"/>
        <v>0</v>
      </c>
      <c r="T27" s="20">
        <f t="shared" si="37"/>
        <v>0</v>
      </c>
      <c r="U27" s="82">
        <f t="shared" si="40"/>
        <v>1</v>
      </c>
      <c r="V27" s="82">
        <f t="shared" si="41"/>
        <v>0</v>
      </c>
      <c r="W27" s="23">
        <f t="shared" si="38"/>
        <v>0</v>
      </c>
      <c r="X27" s="23">
        <f t="shared" si="39"/>
        <v>0</v>
      </c>
      <c r="Y27" s="70" t="s">
        <v>138</v>
      </c>
      <c r="Z27" s="70" t="s">
        <v>139</v>
      </c>
      <c r="AA27" s="71" t="s">
        <v>140</v>
      </c>
      <c r="AB27" s="71" t="s">
        <v>141</v>
      </c>
      <c r="AC27" s="12" t="s">
        <v>55</v>
      </c>
      <c r="AD27" s="13" t="s">
        <v>130</v>
      </c>
      <c r="AE27" s="13" t="s">
        <v>142</v>
      </c>
      <c r="AF27" s="52">
        <f t="shared" si="12"/>
        <v>0.25</v>
      </c>
      <c r="AG27" s="52"/>
      <c r="AH27" s="36"/>
      <c r="AI27" s="36"/>
      <c r="AJ27" s="65">
        <f t="shared" si="13"/>
        <v>0.25</v>
      </c>
      <c r="AK27" s="65"/>
      <c r="AL27" s="74"/>
      <c r="AM27" s="77"/>
      <c r="AN27" s="52">
        <f t="shared" si="14"/>
        <v>0.25</v>
      </c>
      <c r="AO27" s="52"/>
      <c r="AP27" s="36"/>
      <c r="AQ27" s="36"/>
      <c r="AR27" s="65">
        <f t="shared" si="15"/>
        <v>0.25</v>
      </c>
      <c r="AS27" s="65"/>
      <c r="AT27" s="77"/>
      <c r="AU27" s="77"/>
    </row>
    <row r="28" spans="1:47" ht="212.65" customHeight="1">
      <c r="A28" s="188"/>
      <c r="B28" s="188"/>
      <c r="C28" s="188"/>
      <c r="D28" s="31">
        <v>5</v>
      </c>
      <c r="E28" s="12" t="s">
        <v>143</v>
      </c>
      <c r="F28" s="79">
        <v>0.02</v>
      </c>
      <c r="G28" s="12" t="s">
        <v>49</v>
      </c>
      <c r="H28" s="12" t="s">
        <v>50</v>
      </c>
      <c r="I28" s="15">
        <v>50</v>
      </c>
      <c r="J28" s="84">
        <f t="shared" si="30"/>
        <v>0</v>
      </c>
      <c r="K28" s="35">
        <f t="shared" si="31"/>
        <v>0</v>
      </c>
      <c r="L28" s="18">
        <v>30</v>
      </c>
      <c r="M28" s="85">
        <f t="shared" si="32"/>
        <v>0</v>
      </c>
      <c r="N28" s="20">
        <f t="shared" si="33"/>
        <v>0</v>
      </c>
      <c r="O28" s="15">
        <v>30</v>
      </c>
      <c r="P28" s="84">
        <f t="shared" si="34"/>
        <v>0</v>
      </c>
      <c r="Q28" s="35">
        <f t="shared" si="35"/>
        <v>0</v>
      </c>
      <c r="R28" s="18">
        <v>30</v>
      </c>
      <c r="S28" s="85">
        <f t="shared" si="36"/>
        <v>0</v>
      </c>
      <c r="T28" s="20">
        <f t="shared" si="37"/>
        <v>0</v>
      </c>
      <c r="U28" s="86">
        <f t="shared" si="40"/>
        <v>140</v>
      </c>
      <c r="V28" s="86">
        <f t="shared" si="41"/>
        <v>0</v>
      </c>
      <c r="W28" s="23">
        <f t="shared" si="38"/>
        <v>0</v>
      </c>
      <c r="X28" s="23">
        <f t="shared" si="39"/>
        <v>0</v>
      </c>
      <c r="Y28" s="70" t="s">
        <v>144</v>
      </c>
      <c r="Z28" s="70" t="s">
        <v>145</v>
      </c>
      <c r="AA28" s="71" t="s">
        <v>146</v>
      </c>
      <c r="AB28" s="70" t="s">
        <v>147</v>
      </c>
      <c r="AC28" s="12" t="s">
        <v>55</v>
      </c>
      <c r="AD28" s="13" t="s">
        <v>130</v>
      </c>
      <c r="AE28" s="13" t="s">
        <v>148</v>
      </c>
      <c r="AF28" s="87">
        <f t="shared" si="12"/>
        <v>50</v>
      </c>
      <c r="AG28" s="87"/>
      <c r="AH28" s="36"/>
      <c r="AI28" s="36"/>
      <c r="AJ28" s="88">
        <f t="shared" si="13"/>
        <v>30</v>
      </c>
      <c r="AK28" s="88"/>
      <c r="AL28" s="83"/>
      <c r="AM28" s="77"/>
      <c r="AN28" s="87">
        <f t="shared" si="14"/>
        <v>30</v>
      </c>
      <c r="AO28" s="87"/>
      <c r="AP28" s="36"/>
      <c r="AQ28" s="36"/>
      <c r="AR28" s="88">
        <f t="shared" si="15"/>
        <v>30</v>
      </c>
      <c r="AS28" s="88"/>
      <c r="AT28" s="68"/>
      <c r="AU28" s="68"/>
    </row>
    <row r="29" spans="1:47" ht="212.65" customHeight="1">
      <c r="A29" s="188"/>
      <c r="B29" s="188"/>
      <c r="C29" s="188"/>
      <c r="D29" s="31">
        <v>6</v>
      </c>
      <c r="E29" s="12" t="s">
        <v>149</v>
      </c>
      <c r="F29" s="79">
        <v>0.02</v>
      </c>
      <c r="G29" s="12" t="s">
        <v>71</v>
      </c>
      <c r="H29" s="12" t="s">
        <v>50</v>
      </c>
      <c r="I29" s="43">
        <v>0.05</v>
      </c>
      <c r="J29" s="44">
        <f t="shared" si="30"/>
        <v>0</v>
      </c>
      <c r="K29" s="35">
        <f t="shared" si="31"/>
        <v>0</v>
      </c>
      <c r="L29" s="60">
        <v>0.05</v>
      </c>
      <c r="M29" s="61">
        <f t="shared" si="32"/>
        <v>0</v>
      </c>
      <c r="N29" s="20">
        <f t="shared" si="33"/>
        <v>0</v>
      </c>
      <c r="O29" s="43">
        <v>0.05</v>
      </c>
      <c r="P29" s="44">
        <f t="shared" si="34"/>
        <v>0</v>
      </c>
      <c r="Q29" s="35">
        <f t="shared" si="35"/>
        <v>0</v>
      </c>
      <c r="R29" s="60">
        <v>0.05</v>
      </c>
      <c r="S29" s="61">
        <f t="shared" si="36"/>
        <v>0</v>
      </c>
      <c r="T29" s="20">
        <f t="shared" si="37"/>
        <v>0</v>
      </c>
      <c r="U29" s="23">
        <f t="shared" si="40"/>
        <v>0.2</v>
      </c>
      <c r="V29" s="23">
        <f t="shared" si="41"/>
        <v>0</v>
      </c>
      <c r="W29" s="23">
        <f t="shared" si="38"/>
        <v>0</v>
      </c>
      <c r="X29" s="23">
        <f t="shared" si="39"/>
        <v>0</v>
      </c>
      <c r="Y29" s="70" t="s">
        <v>150</v>
      </c>
      <c r="Z29" s="70" t="s">
        <v>151</v>
      </c>
      <c r="AA29" s="71" t="s">
        <v>152</v>
      </c>
      <c r="AB29" s="71" t="s">
        <v>153</v>
      </c>
      <c r="AC29" s="12" t="s">
        <v>55</v>
      </c>
      <c r="AD29" s="13" t="s">
        <v>130</v>
      </c>
      <c r="AE29" s="13" t="s">
        <v>154</v>
      </c>
      <c r="AF29" s="52">
        <f t="shared" si="12"/>
        <v>0.05</v>
      </c>
      <c r="AG29" s="52"/>
      <c r="AH29" s="36"/>
      <c r="AI29" s="36"/>
      <c r="AJ29" s="65">
        <f t="shared" si="13"/>
        <v>0.05</v>
      </c>
      <c r="AK29" s="65"/>
      <c r="AL29" s="83"/>
      <c r="AM29" s="77"/>
      <c r="AN29" s="52">
        <f t="shared" si="14"/>
        <v>0.05</v>
      </c>
      <c r="AO29" s="52"/>
      <c r="AP29" s="36"/>
      <c r="AQ29" s="36"/>
      <c r="AR29" s="65">
        <f t="shared" si="15"/>
        <v>0.05</v>
      </c>
      <c r="AS29" s="65"/>
      <c r="AT29" s="68"/>
      <c r="AU29" s="68"/>
    </row>
    <row r="30" spans="1:47" ht="212.65" customHeight="1">
      <c r="A30" s="188"/>
      <c r="B30" s="188"/>
      <c r="C30" s="188"/>
      <c r="D30" s="31">
        <v>7</v>
      </c>
      <c r="E30" s="12" t="s">
        <v>155</v>
      </c>
      <c r="F30" s="79">
        <v>0.02</v>
      </c>
      <c r="G30" s="12" t="s">
        <v>49</v>
      </c>
      <c r="H30" s="12" t="s">
        <v>50</v>
      </c>
      <c r="I30" s="15">
        <v>25</v>
      </c>
      <c r="J30" s="84">
        <f t="shared" si="30"/>
        <v>0</v>
      </c>
      <c r="K30" s="35">
        <f t="shared" si="31"/>
        <v>0</v>
      </c>
      <c r="L30" s="18">
        <v>25</v>
      </c>
      <c r="M30" s="85">
        <f t="shared" si="32"/>
        <v>0</v>
      </c>
      <c r="N30" s="20">
        <f t="shared" si="33"/>
        <v>0</v>
      </c>
      <c r="O30" s="15">
        <v>25</v>
      </c>
      <c r="P30" s="84">
        <f t="shared" si="34"/>
        <v>0</v>
      </c>
      <c r="Q30" s="35">
        <f t="shared" si="35"/>
        <v>0</v>
      </c>
      <c r="R30" s="18">
        <v>25</v>
      </c>
      <c r="S30" s="85">
        <f t="shared" si="36"/>
        <v>0</v>
      </c>
      <c r="T30" s="20">
        <f t="shared" si="37"/>
        <v>0</v>
      </c>
      <c r="U30" s="86">
        <f t="shared" si="40"/>
        <v>100</v>
      </c>
      <c r="V30" s="86">
        <f t="shared" si="41"/>
        <v>0</v>
      </c>
      <c r="W30" s="23">
        <f t="shared" si="38"/>
        <v>0</v>
      </c>
      <c r="X30" s="23">
        <f t="shared" si="39"/>
        <v>0</v>
      </c>
      <c r="Y30" s="70" t="s">
        <v>156</v>
      </c>
      <c r="Z30" s="70" t="s">
        <v>157</v>
      </c>
      <c r="AA30" s="71" t="s">
        <v>146</v>
      </c>
      <c r="AB30" s="71" t="s">
        <v>147</v>
      </c>
      <c r="AC30" s="12" t="s">
        <v>55</v>
      </c>
      <c r="AD30" s="13" t="s">
        <v>130</v>
      </c>
      <c r="AE30" s="13" t="s">
        <v>158</v>
      </c>
      <c r="AF30" s="87">
        <f t="shared" si="12"/>
        <v>25</v>
      </c>
      <c r="AG30" s="87"/>
      <c r="AH30" s="36"/>
      <c r="AI30" s="36"/>
      <c r="AJ30" s="88">
        <f t="shared" si="13"/>
        <v>25</v>
      </c>
      <c r="AK30" s="88"/>
      <c r="AL30" s="74"/>
      <c r="AM30" s="77"/>
      <c r="AN30" s="87">
        <f t="shared" si="14"/>
        <v>25</v>
      </c>
      <c r="AO30" s="87"/>
      <c r="AP30" s="36"/>
      <c r="AQ30" s="36"/>
      <c r="AR30" s="88">
        <f t="shared" si="15"/>
        <v>25</v>
      </c>
      <c r="AS30" s="88"/>
      <c r="AT30" s="68"/>
      <c r="AU30" s="68"/>
    </row>
    <row r="31" spans="1:47" ht="212.65" customHeight="1">
      <c r="A31" s="188"/>
      <c r="B31" s="188"/>
      <c r="C31" s="188"/>
      <c r="D31" s="89">
        <v>8</v>
      </c>
      <c r="E31" s="12" t="s">
        <v>159</v>
      </c>
      <c r="F31" s="79">
        <v>0.02</v>
      </c>
      <c r="G31" s="12" t="s">
        <v>71</v>
      </c>
      <c r="H31" s="12" t="s">
        <v>50</v>
      </c>
      <c r="I31" s="43">
        <v>0.05</v>
      </c>
      <c r="J31" s="44">
        <f t="shared" si="30"/>
        <v>0</v>
      </c>
      <c r="K31" s="35">
        <f t="shared" si="31"/>
        <v>0</v>
      </c>
      <c r="L31" s="60">
        <v>0.05</v>
      </c>
      <c r="M31" s="61">
        <f t="shared" si="32"/>
        <v>0</v>
      </c>
      <c r="N31" s="20">
        <f t="shared" si="33"/>
        <v>0</v>
      </c>
      <c r="O31" s="43">
        <v>0.05</v>
      </c>
      <c r="P31" s="44">
        <f t="shared" si="34"/>
        <v>0</v>
      </c>
      <c r="Q31" s="35">
        <f t="shared" si="35"/>
        <v>0</v>
      </c>
      <c r="R31" s="60">
        <v>0.05</v>
      </c>
      <c r="S31" s="61">
        <f t="shared" si="36"/>
        <v>0</v>
      </c>
      <c r="T31" s="20">
        <f t="shared" si="37"/>
        <v>0</v>
      </c>
      <c r="U31" s="23">
        <f t="shared" si="40"/>
        <v>0.2</v>
      </c>
      <c r="V31" s="23">
        <f t="shared" si="41"/>
        <v>0</v>
      </c>
      <c r="W31" s="23">
        <f t="shared" si="38"/>
        <v>0</v>
      </c>
      <c r="X31" s="23">
        <f t="shared" si="39"/>
        <v>0</v>
      </c>
      <c r="Y31" s="70" t="s">
        <v>160</v>
      </c>
      <c r="Z31" s="70" t="s">
        <v>161</v>
      </c>
      <c r="AA31" s="71" t="s">
        <v>162</v>
      </c>
      <c r="AB31" s="70" t="s">
        <v>163</v>
      </c>
      <c r="AC31" s="12" t="s">
        <v>55</v>
      </c>
      <c r="AD31" s="13" t="s">
        <v>130</v>
      </c>
      <c r="AE31" s="13" t="s">
        <v>164</v>
      </c>
      <c r="AF31" s="52">
        <f t="shared" si="12"/>
        <v>0.05</v>
      </c>
      <c r="AG31" s="52"/>
      <c r="AH31" s="36"/>
      <c r="AI31" s="36"/>
      <c r="AJ31" s="65">
        <f t="shared" si="13"/>
        <v>0.05</v>
      </c>
      <c r="AK31" s="65"/>
      <c r="AL31" s="83"/>
      <c r="AM31" s="77"/>
      <c r="AN31" s="52">
        <f t="shared" si="14"/>
        <v>0.05</v>
      </c>
      <c r="AO31" s="52"/>
      <c r="AP31" s="36"/>
      <c r="AQ31" s="36"/>
      <c r="AR31" s="65">
        <f t="shared" si="15"/>
        <v>0.05</v>
      </c>
      <c r="AS31" s="65"/>
      <c r="AT31" s="68"/>
      <c r="AU31" s="68"/>
    </row>
    <row r="32" spans="1:47" ht="212.65" customHeight="1">
      <c r="A32" s="188"/>
      <c r="B32" s="188"/>
      <c r="C32" s="188"/>
      <c r="D32" s="31">
        <v>9</v>
      </c>
      <c r="E32" s="12" t="s">
        <v>165</v>
      </c>
      <c r="F32" s="79">
        <v>0.02</v>
      </c>
      <c r="G32" s="12" t="s">
        <v>71</v>
      </c>
      <c r="H32" s="12" t="s">
        <v>50</v>
      </c>
      <c r="I32" s="43">
        <v>0.05</v>
      </c>
      <c r="J32" s="44">
        <f t="shared" si="30"/>
        <v>0</v>
      </c>
      <c r="K32" s="35">
        <f t="shared" si="31"/>
        <v>0</v>
      </c>
      <c r="L32" s="60">
        <v>0.1</v>
      </c>
      <c r="M32" s="61">
        <f t="shared" si="32"/>
        <v>0</v>
      </c>
      <c r="N32" s="20">
        <f t="shared" si="33"/>
        <v>0</v>
      </c>
      <c r="O32" s="43">
        <v>0.1</v>
      </c>
      <c r="P32" s="44">
        <f t="shared" si="34"/>
        <v>0</v>
      </c>
      <c r="Q32" s="35">
        <f t="shared" si="35"/>
        <v>0</v>
      </c>
      <c r="R32" s="60">
        <v>0.05</v>
      </c>
      <c r="S32" s="61">
        <f t="shared" si="36"/>
        <v>0</v>
      </c>
      <c r="T32" s="20">
        <f t="shared" si="37"/>
        <v>0</v>
      </c>
      <c r="U32" s="23">
        <f t="shared" si="40"/>
        <v>0.3</v>
      </c>
      <c r="V32" s="23">
        <f t="shared" si="41"/>
        <v>0</v>
      </c>
      <c r="W32" s="23">
        <f t="shared" si="38"/>
        <v>0</v>
      </c>
      <c r="X32" s="23">
        <f t="shared" si="39"/>
        <v>0</v>
      </c>
      <c r="Y32" s="70" t="s">
        <v>166</v>
      </c>
      <c r="Z32" s="70" t="s">
        <v>167</v>
      </c>
      <c r="AA32" s="71" t="s">
        <v>168</v>
      </c>
      <c r="AB32" s="70" t="s">
        <v>169</v>
      </c>
      <c r="AC32" s="12" t="s">
        <v>55</v>
      </c>
      <c r="AD32" s="13" t="s">
        <v>130</v>
      </c>
      <c r="AE32" s="13" t="s">
        <v>170</v>
      </c>
      <c r="AF32" s="52">
        <f t="shared" si="12"/>
        <v>0.05</v>
      </c>
      <c r="AG32" s="52"/>
      <c r="AH32" s="36"/>
      <c r="AI32" s="36"/>
      <c r="AJ32" s="65">
        <f t="shared" si="13"/>
        <v>0.1</v>
      </c>
      <c r="AK32" s="65"/>
      <c r="AL32" s="83"/>
      <c r="AM32" s="77"/>
      <c r="AN32" s="52">
        <f t="shared" si="14"/>
        <v>0.1</v>
      </c>
      <c r="AO32" s="52"/>
      <c r="AP32" s="36"/>
      <c r="AQ32" s="36"/>
      <c r="AR32" s="65">
        <f t="shared" si="15"/>
        <v>0.05</v>
      </c>
      <c r="AS32" s="65"/>
      <c r="AT32" s="68"/>
      <c r="AU32" s="68"/>
    </row>
    <row r="33" spans="1:47" ht="238.9" customHeight="1">
      <c r="A33" s="188"/>
      <c r="B33" s="188"/>
      <c r="C33" s="188"/>
      <c r="D33" s="31">
        <v>10</v>
      </c>
      <c r="E33" s="12" t="s">
        <v>171</v>
      </c>
      <c r="F33" s="79">
        <v>0.02</v>
      </c>
      <c r="G33" s="12" t="s">
        <v>49</v>
      </c>
      <c r="H33" s="12" t="s">
        <v>50</v>
      </c>
      <c r="I33" s="15">
        <v>1</v>
      </c>
      <c r="J33" s="84">
        <f t="shared" si="30"/>
        <v>0</v>
      </c>
      <c r="K33" s="35">
        <f t="shared" si="31"/>
        <v>0</v>
      </c>
      <c r="L33" s="18">
        <v>1</v>
      </c>
      <c r="M33" s="85">
        <f t="shared" si="32"/>
        <v>0</v>
      </c>
      <c r="N33" s="20">
        <f t="shared" si="33"/>
        <v>0</v>
      </c>
      <c r="O33" s="15">
        <v>1</v>
      </c>
      <c r="P33" s="84">
        <f t="shared" si="34"/>
        <v>0</v>
      </c>
      <c r="Q33" s="35">
        <f t="shared" si="35"/>
        <v>0</v>
      </c>
      <c r="R33" s="18">
        <v>1</v>
      </c>
      <c r="S33" s="85">
        <f t="shared" si="36"/>
        <v>0</v>
      </c>
      <c r="T33" s="20">
        <f t="shared" si="37"/>
        <v>0</v>
      </c>
      <c r="U33" s="86">
        <f t="shared" si="40"/>
        <v>4</v>
      </c>
      <c r="V33" s="86">
        <f t="shared" si="41"/>
        <v>0</v>
      </c>
      <c r="W33" s="23">
        <f t="shared" si="38"/>
        <v>0</v>
      </c>
      <c r="X33" s="23">
        <f t="shared" si="39"/>
        <v>0</v>
      </c>
      <c r="Y33" s="70" t="s">
        <v>172</v>
      </c>
      <c r="Z33" s="70" t="s">
        <v>173</v>
      </c>
      <c r="AA33" s="71" t="s">
        <v>174</v>
      </c>
      <c r="AB33" s="70" t="s">
        <v>175</v>
      </c>
      <c r="AC33" s="12" t="s">
        <v>55</v>
      </c>
      <c r="AD33" s="13" t="s">
        <v>176</v>
      </c>
      <c r="AE33" s="13" t="s">
        <v>177</v>
      </c>
      <c r="AF33" s="87">
        <f t="shared" si="12"/>
        <v>1</v>
      </c>
      <c r="AG33" s="87"/>
      <c r="AH33" s="36"/>
      <c r="AI33" s="36"/>
      <c r="AJ33" s="88">
        <f t="shared" si="13"/>
        <v>1</v>
      </c>
      <c r="AK33" s="88"/>
      <c r="AL33" s="83"/>
      <c r="AM33" s="77"/>
      <c r="AN33" s="87">
        <f t="shared" si="14"/>
        <v>1</v>
      </c>
      <c r="AO33" s="87"/>
      <c r="AP33" s="36"/>
      <c r="AQ33" s="36"/>
      <c r="AR33" s="88">
        <f t="shared" si="15"/>
        <v>1</v>
      </c>
      <c r="AS33" s="88"/>
      <c r="AT33" s="68"/>
      <c r="AU33" s="68"/>
    </row>
    <row r="34" spans="1:47" ht="127.5" customHeight="1">
      <c r="A34" s="188"/>
      <c r="B34" s="188"/>
      <c r="C34" s="188"/>
      <c r="D34" s="31">
        <v>11</v>
      </c>
      <c r="E34" s="12" t="s">
        <v>178</v>
      </c>
      <c r="F34" s="79">
        <v>0.02</v>
      </c>
      <c r="G34" s="12" t="s">
        <v>49</v>
      </c>
      <c r="H34" s="12" t="s">
        <v>50</v>
      </c>
      <c r="I34" s="15">
        <v>1</v>
      </c>
      <c r="J34" s="84">
        <f t="shared" si="30"/>
        <v>0</v>
      </c>
      <c r="K34" s="35">
        <f t="shared" si="31"/>
        <v>0</v>
      </c>
      <c r="L34" s="18">
        <v>1</v>
      </c>
      <c r="M34" s="85">
        <f t="shared" si="32"/>
        <v>0</v>
      </c>
      <c r="N34" s="20">
        <f t="shared" si="33"/>
        <v>0</v>
      </c>
      <c r="O34" s="15">
        <v>1</v>
      </c>
      <c r="P34" s="84">
        <f t="shared" si="34"/>
        <v>0</v>
      </c>
      <c r="Q34" s="35">
        <f t="shared" si="35"/>
        <v>0</v>
      </c>
      <c r="R34" s="18">
        <v>1</v>
      </c>
      <c r="S34" s="85">
        <f t="shared" si="36"/>
        <v>0</v>
      </c>
      <c r="T34" s="20">
        <f t="shared" si="37"/>
        <v>0</v>
      </c>
      <c r="U34" s="86">
        <f t="shared" si="40"/>
        <v>4</v>
      </c>
      <c r="V34" s="86">
        <f t="shared" si="41"/>
        <v>0</v>
      </c>
      <c r="W34" s="23">
        <f t="shared" si="38"/>
        <v>0</v>
      </c>
      <c r="X34" s="23">
        <f t="shared" si="39"/>
        <v>0</v>
      </c>
      <c r="Y34" s="70" t="s">
        <v>179</v>
      </c>
      <c r="Z34" s="70" t="s">
        <v>180</v>
      </c>
      <c r="AA34" s="71" t="s">
        <v>174</v>
      </c>
      <c r="AB34" s="70" t="s">
        <v>175</v>
      </c>
      <c r="AC34" s="12" t="s">
        <v>55</v>
      </c>
      <c r="AD34" s="13" t="s">
        <v>181</v>
      </c>
      <c r="AE34" s="13" t="s">
        <v>182</v>
      </c>
      <c r="AF34" s="87">
        <f t="shared" si="12"/>
        <v>1</v>
      </c>
      <c r="AG34" s="87"/>
      <c r="AH34" s="53"/>
      <c r="AI34" s="53"/>
      <c r="AJ34" s="88">
        <f t="shared" si="13"/>
        <v>1</v>
      </c>
      <c r="AK34" s="88"/>
      <c r="AL34" s="30"/>
      <c r="AM34" s="31"/>
      <c r="AN34" s="87">
        <f t="shared" si="14"/>
        <v>1</v>
      </c>
      <c r="AO34" s="87"/>
      <c r="AP34" s="53"/>
      <c r="AQ34" s="53"/>
      <c r="AR34" s="88">
        <f t="shared" si="15"/>
        <v>1</v>
      </c>
      <c r="AS34" s="88"/>
      <c r="AT34" s="56"/>
      <c r="AU34" s="56"/>
    </row>
    <row r="35" spans="1:47" s="91" customFormat="1" ht="141.19999999999999" customHeight="1">
      <c r="A35" s="188"/>
      <c r="B35" s="188"/>
      <c r="C35" s="188"/>
      <c r="D35" s="31">
        <v>12</v>
      </c>
      <c r="E35" s="12" t="s">
        <v>183</v>
      </c>
      <c r="F35" s="79">
        <v>0.02</v>
      </c>
      <c r="G35" s="12" t="s">
        <v>49</v>
      </c>
      <c r="H35" s="12" t="s">
        <v>50</v>
      </c>
      <c r="I35" s="15">
        <v>2</v>
      </c>
      <c r="J35" s="84">
        <f t="shared" si="30"/>
        <v>0</v>
      </c>
      <c r="K35" s="35">
        <f t="shared" si="31"/>
        <v>0</v>
      </c>
      <c r="L35" s="18">
        <v>3</v>
      </c>
      <c r="M35" s="85">
        <f t="shared" si="32"/>
        <v>0</v>
      </c>
      <c r="N35" s="20">
        <f t="shared" si="33"/>
        <v>0</v>
      </c>
      <c r="O35" s="15">
        <v>3</v>
      </c>
      <c r="P35" s="84">
        <f t="shared" si="34"/>
        <v>0</v>
      </c>
      <c r="Q35" s="35">
        <f t="shared" si="35"/>
        <v>0</v>
      </c>
      <c r="R35" s="18">
        <v>2</v>
      </c>
      <c r="S35" s="85">
        <f t="shared" si="36"/>
        <v>0</v>
      </c>
      <c r="T35" s="20">
        <f t="shared" si="37"/>
        <v>0</v>
      </c>
      <c r="U35" s="86">
        <f t="shared" si="40"/>
        <v>10</v>
      </c>
      <c r="V35" s="86">
        <f t="shared" si="41"/>
        <v>0</v>
      </c>
      <c r="W35" s="23">
        <f t="shared" si="38"/>
        <v>0</v>
      </c>
      <c r="X35" s="23">
        <f t="shared" si="39"/>
        <v>0</v>
      </c>
      <c r="Y35" s="26" t="s">
        <v>184</v>
      </c>
      <c r="Z35" s="26" t="s">
        <v>185</v>
      </c>
      <c r="AA35" s="26" t="s">
        <v>186</v>
      </c>
      <c r="AB35" s="26" t="s">
        <v>187</v>
      </c>
      <c r="AC35" s="12" t="s">
        <v>55</v>
      </c>
      <c r="AD35" s="13" t="s">
        <v>188</v>
      </c>
      <c r="AE35" s="13" t="s">
        <v>189</v>
      </c>
      <c r="AF35" s="87">
        <f t="shared" si="12"/>
        <v>2</v>
      </c>
      <c r="AG35" s="87"/>
      <c r="AH35" s="53"/>
      <c r="AI35" s="53"/>
      <c r="AJ35" s="88">
        <f t="shared" si="13"/>
        <v>3</v>
      </c>
      <c r="AK35" s="88"/>
      <c r="AL35" s="90"/>
      <c r="AM35" s="31"/>
      <c r="AN35" s="87">
        <f t="shared" si="14"/>
        <v>3</v>
      </c>
      <c r="AO35" s="87"/>
      <c r="AP35" s="53"/>
      <c r="AQ35" s="53"/>
      <c r="AR35" s="88">
        <f t="shared" si="15"/>
        <v>2</v>
      </c>
      <c r="AS35" s="88"/>
      <c r="AT35" s="33"/>
      <c r="AU35" s="33"/>
    </row>
    <row r="36" spans="1:47" s="91" customFormat="1" ht="162.6" customHeight="1">
      <c r="A36" s="188"/>
      <c r="B36" s="188"/>
      <c r="C36" s="188"/>
      <c r="D36" s="31">
        <v>13</v>
      </c>
      <c r="E36" s="12" t="s">
        <v>190</v>
      </c>
      <c r="F36" s="79">
        <v>0.02</v>
      </c>
      <c r="G36" s="12" t="s">
        <v>49</v>
      </c>
      <c r="H36" s="12" t="s">
        <v>50</v>
      </c>
      <c r="I36" s="15">
        <v>1</v>
      </c>
      <c r="J36" s="84">
        <f t="shared" si="30"/>
        <v>0</v>
      </c>
      <c r="K36" s="35">
        <f t="shared" si="31"/>
        <v>0</v>
      </c>
      <c r="L36" s="18">
        <v>1</v>
      </c>
      <c r="M36" s="92">
        <f t="shared" si="32"/>
        <v>0</v>
      </c>
      <c r="N36" s="20">
        <f t="shared" si="33"/>
        <v>0</v>
      </c>
      <c r="O36" s="15">
        <v>1</v>
      </c>
      <c r="P36" s="84">
        <f t="shared" si="34"/>
        <v>0</v>
      </c>
      <c r="Q36" s="35">
        <f t="shared" si="35"/>
        <v>0</v>
      </c>
      <c r="R36" s="18">
        <v>1</v>
      </c>
      <c r="S36" s="92">
        <f t="shared" si="36"/>
        <v>0</v>
      </c>
      <c r="T36" s="20">
        <f t="shared" si="37"/>
        <v>0</v>
      </c>
      <c r="U36" s="86">
        <f t="shared" si="40"/>
        <v>4</v>
      </c>
      <c r="V36" s="86">
        <f t="shared" si="41"/>
        <v>0</v>
      </c>
      <c r="W36" s="23">
        <f t="shared" si="38"/>
        <v>0</v>
      </c>
      <c r="X36" s="23">
        <f t="shared" si="39"/>
        <v>0</v>
      </c>
      <c r="Y36" s="26" t="s">
        <v>191</v>
      </c>
      <c r="Z36" s="26" t="s">
        <v>192</v>
      </c>
      <c r="AA36" s="26" t="s">
        <v>193</v>
      </c>
      <c r="AB36" s="26" t="s">
        <v>187</v>
      </c>
      <c r="AC36" s="12" t="s">
        <v>55</v>
      </c>
      <c r="AD36" s="13" t="s">
        <v>194</v>
      </c>
      <c r="AE36" s="13" t="s">
        <v>195</v>
      </c>
      <c r="AF36" s="87">
        <f t="shared" si="12"/>
        <v>1</v>
      </c>
      <c r="AG36" s="87"/>
      <c r="AH36" s="53"/>
      <c r="AI36" s="53"/>
      <c r="AJ36" s="93">
        <f t="shared" si="13"/>
        <v>1</v>
      </c>
      <c r="AK36" s="94"/>
      <c r="AL36" s="90"/>
      <c r="AM36" s="31"/>
      <c r="AN36" s="87">
        <f t="shared" si="14"/>
        <v>1</v>
      </c>
      <c r="AO36" s="87"/>
      <c r="AP36" s="53"/>
      <c r="AQ36" s="53"/>
      <c r="AR36" s="88">
        <f t="shared" si="15"/>
        <v>1</v>
      </c>
      <c r="AS36" s="88"/>
      <c r="AT36" s="33"/>
      <c r="AU36" s="33"/>
    </row>
    <row r="37" spans="1:47" s="91" customFormat="1" ht="141.75" customHeight="1">
      <c r="A37" s="188"/>
      <c r="B37" s="188"/>
      <c r="C37" s="188"/>
      <c r="D37" s="31">
        <v>14</v>
      </c>
      <c r="E37" s="42" t="s">
        <v>196</v>
      </c>
      <c r="F37" s="79">
        <v>0.02</v>
      </c>
      <c r="G37" s="12" t="s">
        <v>49</v>
      </c>
      <c r="H37" s="12" t="s">
        <v>50</v>
      </c>
      <c r="I37" s="15">
        <v>1</v>
      </c>
      <c r="J37" s="84">
        <f t="shared" si="30"/>
        <v>0</v>
      </c>
      <c r="K37" s="35">
        <f t="shared" si="31"/>
        <v>0</v>
      </c>
      <c r="L37" s="18">
        <v>1</v>
      </c>
      <c r="M37" s="85">
        <f t="shared" si="32"/>
        <v>0</v>
      </c>
      <c r="N37" s="20">
        <f t="shared" si="33"/>
        <v>0</v>
      </c>
      <c r="O37" s="15">
        <v>1</v>
      </c>
      <c r="P37" s="84">
        <f t="shared" si="34"/>
        <v>0</v>
      </c>
      <c r="Q37" s="35">
        <f t="shared" si="35"/>
        <v>0</v>
      </c>
      <c r="R37" s="18">
        <v>1</v>
      </c>
      <c r="S37" s="85">
        <f t="shared" si="36"/>
        <v>0</v>
      </c>
      <c r="T37" s="20">
        <f t="shared" si="37"/>
        <v>0</v>
      </c>
      <c r="U37" s="86">
        <f t="shared" si="40"/>
        <v>4</v>
      </c>
      <c r="V37" s="86">
        <f t="shared" si="41"/>
        <v>0</v>
      </c>
      <c r="W37" s="23">
        <f t="shared" si="38"/>
        <v>0</v>
      </c>
      <c r="X37" s="23">
        <f t="shared" si="39"/>
        <v>0</v>
      </c>
      <c r="Y37" s="26" t="s">
        <v>197</v>
      </c>
      <c r="Z37" s="26" t="s">
        <v>198</v>
      </c>
      <c r="AA37" s="26" t="s">
        <v>199</v>
      </c>
      <c r="AB37" s="26" t="s">
        <v>200</v>
      </c>
      <c r="AC37" s="12" t="s">
        <v>55</v>
      </c>
      <c r="AD37" s="13" t="s">
        <v>201</v>
      </c>
      <c r="AE37" s="13" t="s">
        <v>202</v>
      </c>
      <c r="AF37" s="87">
        <f t="shared" si="12"/>
        <v>1</v>
      </c>
      <c r="AG37" s="87"/>
      <c r="AH37" s="53"/>
      <c r="AI37" s="53"/>
      <c r="AJ37" s="88">
        <f t="shared" si="13"/>
        <v>1</v>
      </c>
      <c r="AK37" s="95"/>
      <c r="AL37" s="90"/>
      <c r="AM37" s="31"/>
      <c r="AN37" s="87">
        <f t="shared" si="14"/>
        <v>1</v>
      </c>
      <c r="AO37" s="87"/>
      <c r="AP37" s="53"/>
      <c r="AQ37" s="53"/>
      <c r="AR37" s="88">
        <f t="shared" si="15"/>
        <v>1</v>
      </c>
      <c r="AS37" s="88"/>
      <c r="AT37" s="33"/>
      <c r="AU37" s="33"/>
    </row>
    <row r="38" spans="1:47" ht="255" customHeight="1">
      <c r="A38" s="188"/>
      <c r="B38" s="188"/>
      <c r="C38" s="188"/>
      <c r="D38" s="31">
        <v>15</v>
      </c>
      <c r="E38" s="42" t="s">
        <v>203</v>
      </c>
      <c r="F38" s="79">
        <v>0.02</v>
      </c>
      <c r="G38" s="12" t="s">
        <v>71</v>
      </c>
      <c r="H38" s="12" t="s">
        <v>79</v>
      </c>
      <c r="I38" s="43">
        <v>0.1</v>
      </c>
      <c r="J38" s="44">
        <f t="shared" si="30"/>
        <v>0</v>
      </c>
      <c r="K38" s="35">
        <f t="shared" si="31"/>
        <v>0</v>
      </c>
      <c r="L38" s="60">
        <v>0.3</v>
      </c>
      <c r="M38" s="61">
        <f t="shared" si="32"/>
        <v>0</v>
      </c>
      <c r="N38" s="20">
        <f t="shared" si="33"/>
        <v>0</v>
      </c>
      <c r="O38" s="43">
        <v>0.5</v>
      </c>
      <c r="P38" s="44">
        <f t="shared" si="34"/>
        <v>0</v>
      </c>
      <c r="Q38" s="35">
        <f t="shared" si="35"/>
        <v>0</v>
      </c>
      <c r="R38" s="60">
        <v>0.6</v>
      </c>
      <c r="S38" s="61">
        <f t="shared" si="36"/>
        <v>0</v>
      </c>
      <c r="T38" s="20">
        <f t="shared" si="37"/>
        <v>0</v>
      </c>
      <c r="U38" s="23">
        <f>R38</f>
        <v>0.6</v>
      </c>
      <c r="V38" s="23">
        <f>P38</f>
        <v>0</v>
      </c>
      <c r="W38" s="23">
        <f t="shared" si="38"/>
        <v>0</v>
      </c>
      <c r="X38" s="23">
        <f t="shared" si="39"/>
        <v>0</v>
      </c>
      <c r="Y38" s="71" t="s">
        <v>204</v>
      </c>
      <c r="Z38" s="71" t="s">
        <v>205</v>
      </c>
      <c r="AA38" s="71" t="s">
        <v>206</v>
      </c>
      <c r="AB38" s="71" t="s">
        <v>207</v>
      </c>
      <c r="AC38" s="12" t="s">
        <v>208</v>
      </c>
      <c r="AD38" s="13" t="s">
        <v>209</v>
      </c>
      <c r="AE38" s="13" t="s">
        <v>210</v>
      </c>
      <c r="AF38" s="52">
        <f t="shared" si="12"/>
        <v>0.1</v>
      </c>
      <c r="AG38" s="52"/>
      <c r="AH38" s="36"/>
      <c r="AI38" s="36"/>
      <c r="AJ38" s="65">
        <f t="shared" si="13"/>
        <v>0.3</v>
      </c>
      <c r="AK38" s="55"/>
      <c r="AL38" s="83"/>
      <c r="AM38" s="31"/>
      <c r="AN38" s="52">
        <f t="shared" si="14"/>
        <v>0.5</v>
      </c>
      <c r="AO38" s="52"/>
      <c r="AP38" s="36"/>
      <c r="AQ38" s="36"/>
      <c r="AR38" s="67">
        <f t="shared" si="15"/>
        <v>0.6</v>
      </c>
      <c r="AS38" s="67"/>
      <c r="AT38" s="96"/>
      <c r="AU38" s="34"/>
    </row>
    <row r="39" spans="1:47" ht="204" customHeight="1">
      <c r="A39" s="188"/>
      <c r="B39" s="188"/>
      <c r="C39" s="188"/>
      <c r="D39" s="31">
        <v>16</v>
      </c>
      <c r="E39" s="42" t="s">
        <v>211</v>
      </c>
      <c r="F39" s="79">
        <v>0.02</v>
      </c>
      <c r="G39" s="12" t="s">
        <v>71</v>
      </c>
      <c r="H39" s="12" t="s">
        <v>50</v>
      </c>
      <c r="I39" s="43">
        <v>0.2</v>
      </c>
      <c r="J39" s="44">
        <f t="shared" si="30"/>
        <v>0</v>
      </c>
      <c r="K39" s="35">
        <f t="shared" si="31"/>
        <v>0</v>
      </c>
      <c r="L39" s="60">
        <v>0.25</v>
      </c>
      <c r="M39" s="61">
        <f t="shared" si="32"/>
        <v>0</v>
      </c>
      <c r="N39" s="20">
        <f t="shared" si="33"/>
        <v>0</v>
      </c>
      <c r="O39" s="43">
        <v>0.25</v>
      </c>
      <c r="P39" s="44">
        <f t="shared" si="34"/>
        <v>0</v>
      </c>
      <c r="Q39" s="35">
        <f t="shared" si="35"/>
        <v>0</v>
      </c>
      <c r="R39" s="60">
        <v>0.2</v>
      </c>
      <c r="S39" s="61">
        <f t="shared" si="36"/>
        <v>0</v>
      </c>
      <c r="T39" s="20">
        <f t="shared" si="37"/>
        <v>0</v>
      </c>
      <c r="U39" s="23">
        <f>SUM(I39,L39,O39,R39)</f>
        <v>0.89999999999999991</v>
      </c>
      <c r="V39" s="49">
        <f>SUM(J39,M39,P39,S39)</f>
        <v>0</v>
      </c>
      <c r="W39" s="23">
        <f t="shared" si="38"/>
        <v>0</v>
      </c>
      <c r="X39" s="23">
        <f t="shared" si="39"/>
        <v>0</v>
      </c>
      <c r="Y39" s="71" t="s">
        <v>212</v>
      </c>
      <c r="Z39" s="71" t="s">
        <v>213</v>
      </c>
      <c r="AA39" s="71" t="s">
        <v>214</v>
      </c>
      <c r="AB39" s="71" t="s">
        <v>215</v>
      </c>
      <c r="AC39" s="12" t="s">
        <v>55</v>
      </c>
      <c r="AD39" s="13" t="s">
        <v>216</v>
      </c>
      <c r="AE39" s="13" t="s">
        <v>217</v>
      </c>
      <c r="AF39" s="52">
        <f t="shared" si="12"/>
        <v>0.2</v>
      </c>
      <c r="AG39" s="52"/>
      <c r="AH39" s="36"/>
      <c r="AI39" s="36"/>
      <c r="AJ39" s="65">
        <f t="shared" si="13"/>
        <v>0.25</v>
      </c>
      <c r="AK39" s="55"/>
      <c r="AL39" s="83"/>
      <c r="AM39" s="31"/>
      <c r="AN39" s="52">
        <f t="shared" si="14"/>
        <v>0.25</v>
      </c>
      <c r="AO39" s="52"/>
      <c r="AP39" s="36"/>
      <c r="AQ39" s="36"/>
      <c r="AR39" s="67">
        <f t="shared" si="15"/>
        <v>0.2</v>
      </c>
      <c r="AS39" s="67"/>
      <c r="AT39" s="77"/>
      <c r="AU39" s="77"/>
    </row>
    <row r="40" spans="1:47" ht="153" customHeight="1">
      <c r="A40" s="188"/>
      <c r="B40" s="188"/>
      <c r="C40" s="188"/>
      <c r="D40" s="31">
        <v>17</v>
      </c>
      <c r="E40" s="42" t="s">
        <v>218</v>
      </c>
      <c r="F40" s="79">
        <v>0.02</v>
      </c>
      <c r="G40" s="12" t="s">
        <v>71</v>
      </c>
      <c r="H40" s="12" t="s">
        <v>79</v>
      </c>
      <c r="I40" s="43">
        <v>0.1</v>
      </c>
      <c r="J40" s="44">
        <f t="shared" si="30"/>
        <v>0</v>
      </c>
      <c r="K40" s="35">
        <f t="shared" si="31"/>
        <v>0</v>
      </c>
      <c r="L40" s="60">
        <v>0.25</v>
      </c>
      <c r="M40" s="61">
        <f t="shared" si="32"/>
        <v>0</v>
      </c>
      <c r="N40" s="20">
        <f t="shared" si="33"/>
        <v>0</v>
      </c>
      <c r="O40" s="43">
        <v>0.35</v>
      </c>
      <c r="P40" s="44">
        <f t="shared" si="34"/>
        <v>0</v>
      </c>
      <c r="Q40" s="35">
        <f t="shared" si="35"/>
        <v>0</v>
      </c>
      <c r="R40" s="60">
        <v>0.5</v>
      </c>
      <c r="S40" s="61">
        <f t="shared" si="36"/>
        <v>0</v>
      </c>
      <c r="T40" s="20">
        <f t="shared" si="37"/>
        <v>0</v>
      </c>
      <c r="U40" s="23">
        <f>R40</f>
        <v>0.5</v>
      </c>
      <c r="V40" s="49">
        <f>P40</f>
        <v>0</v>
      </c>
      <c r="W40" s="23">
        <f t="shared" si="38"/>
        <v>0</v>
      </c>
      <c r="X40" s="23">
        <f t="shared" si="39"/>
        <v>0</v>
      </c>
      <c r="Y40" s="71" t="s">
        <v>219</v>
      </c>
      <c r="Z40" s="71" t="s">
        <v>220</v>
      </c>
      <c r="AA40" s="71" t="s">
        <v>221</v>
      </c>
      <c r="AB40" s="71" t="s">
        <v>222</v>
      </c>
      <c r="AC40" s="12" t="s">
        <v>55</v>
      </c>
      <c r="AD40" s="13" t="s">
        <v>223</v>
      </c>
      <c r="AE40" s="13" t="s">
        <v>224</v>
      </c>
      <c r="AF40" s="52">
        <f t="shared" si="12"/>
        <v>0.1</v>
      </c>
      <c r="AG40" s="52"/>
      <c r="AH40" s="36"/>
      <c r="AI40" s="36"/>
      <c r="AJ40" s="65">
        <f t="shared" si="13"/>
        <v>0.25</v>
      </c>
      <c r="AK40" s="55"/>
      <c r="AL40" s="74"/>
      <c r="AM40" s="31"/>
      <c r="AN40" s="52">
        <f t="shared" si="14"/>
        <v>0.35</v>
      </c>
      <c r="AO40" s="52"/>
      <c r="AP40" s="36"/>
      <c r="AQ40" s="36"/>
      <c r="AR40" s="67">
        <f t="shared" si="15"/>
        <v>0.5</v>
      </c>
      <c r="AS40" s="67"/>
      <c r="AT40" s="77"/>
      <c r="AU40" s="77"/>
    </row>
    <row r="41" spans="1:47" ht="168" customHeight="1">
      <c r="A41" s="188"/>
      <c r="B41" s="188"/>
      <c r="C41" s="188"/>
      <c r="D41" s="31">
        <v>18</v>
      </c>
      <c r="E41" s="12" t="s">
        <v>225</v>
      </c>
      <c r="F41" s="79">
        <v>0.03</v>
      </c>
      <c r="G41" s="12" t="s">
        <v>49</v>
      </c>
      <c r="H41" s="12" t="s">
        <v>72</v>
      </c>
      <c r="I41" s="15">
        <v>15</v>
      </c>
      <c r="J41" s="84">
        <f t="shared" si="30"/>
        <v>0</v>
      </c>
      <c r="K41" s="97" t="str">
        <f>IF(ISERROR(I41/J41),"",(I41/J41))</f>
        <v/>
      </c>
      <c r="L41" s="18">
        <v>15</v>
      </c>
      <c r="M41" s="85">
        <f t="shared" si="32"/>
        <v>0</v>
      </c>
      <c r="N41" s="98" t="str">
        <f>IF(ISERROR(L41/M41),"",(L41/M41))</f>
        <v/>
      </c>
      <c r="O41" s="15">
        <v>15</v>
      </c>
      <c r="P41" s="84">
        <f t="shared" si="34"/>
        <v>0</v>
      </c>
      <c r="Q41" s="97" t="str">
        <f>IF(ISERROR(O41/P41),"",(O41/P41))</f>
        <v/>
      </c>
      <c r="R41" s="18">
        <v>15</v>
      </c>
      <c r="S41" s="85">
        <f t="shared" si="36"/>
        <v>0</v>
      </c>
      <c r="T41" s="98" t="str">
        <f>IF(ISERROR(R41/S41),"",(R41/S41))</f>
        <v/>
      </c>
      <c r="U41" s="86">
        <f t="shared" ref="U41:U42" si="42">SUM(I41,L41,O41,R41)/4</f>
        <v>15</v>
      </c>
      <c r="V41" s="86">
        <f t="shared" ref="V41:V42" si="43">SUM(J41,M41,P41,S41)/4</f>
        <v>0</v>
      </c>
      <c r="W41" s="99">
        <f>IF(SUM(K41,N41,Q41,T41)/4&gt;1,1,SUM(K41,N41,Q41,T41)/4)</f>
        <v>0</v>
      </c>
      <c r="X41" s="99">
        <f t="shared" si="39"/>
        <v>0</v>
      </c>
      <c r="Y41" s="71" t="s">
        <v>226</v>
      </c>
      <c r="Z41" s="71" t="s">
        <v>227</v>
      </c>
      <c r="AA41" s="71" t="s">
        <v>228</v>
      </c>
      <c r="AB41" s="70" t="s">
        <v>229</v>
      </c>
      <c r="AC41" s="12" t="s">
        <v>230</v>
      </c>
      <c r="AD41" s="13" t="s">
        <v>231</v>
      </c>
      <c r="AE41" s="13" t="s">
        <v>232</v>
      </c>
      <c r="AF41" s="87">
        <f t="shared" si="12"/>
        <v>15</v>
      </c>
      <c r="AG41" s="87"/>
      <c r="AH41" s="36"/>
      <c r="AI41" s="36"/>
      <c r="AJ41" s="88">
        <f t="shared" si="13"/>
        <v>15</v>
      </c>
      <c r="AK41" s="88"/>
      <c r="AL41" s="90"/>
      <c r="AM41" s="77"/>
      <c r="AN41" s="87">
        <f t="shared" si="14"/>
        <v>15</v>
      </c>
      <c r="AO41" s="87"/>
      <c r="AP41" s="36"/>
      <c r="AQ41" s="36"/>
      <c r="AR41" s="93">
        <f t="shared" si="15"/>
        <v>15</v>
      </c>
      <c r="AS41" s="93"/>
      <c r="AT41" s="34"/>
      <c r="AU41" s="77"/>
    </row>
    <row r="42" spans="1:47" ht="181.35" customHeight="1">
      <c r="A42" s="188"/>
      <c r="B42" s="188"/>
      <c r="C42" s="188"/>
      <c r="D42" s="31">
        <v>19</v>
      </c>
      <c r="E42" s="12" t="s">
        <v>233</v>
      </c>
      <c r="F42" s="79">
        <v>0.03</v>
      </c>
      <c r="G42" s="12" t="s">
        <v>71</v>
      </c>
      <c r="H42" s="12" t="s">
        <v>72</v>
      </c>
      <c r="I42" s="43">
        <v>0.6</v>
      </c>
      <c r="J42" s="44">
        <f t="shared" si="30"/>
        <v>0</v>
      </c>
      <c r="K42" s="35">
        <f>IF(ISERROR(J42/I42),"",(J42/I42))</f>
        <v>0</v>
      </c>
      <c r="L42" s="60">
        <v>0.6</v>
      </c>
      <c r="M42" s="61">
        <f t="shared" si="32"/>
        <v>0</v>
      </c>
      <c r="N42" s="20">
        <f>IF(ISERROR(M42/L42),"",(M42/L42))</f>
        <v>0</v>
      </c>
      <c r="O42" s="43">
        <v>0.6</v>
      </c>
      <c r="P42" s="44">
        <f t="shared" si="34"/>
        <v>0</v>
      </c>
      <c r="Q42" s="35">
        <f>IF(ISERROR(P42/O42),"",(P42/O42))</f>
        <v>0</v>
      </c>
      <c r="R42" s="60">
        <v>0.6</v>
      </c>
      <c r="S42" s="61">
        <f t="shared" si="36"/>
        <v>0</v>
      </c>
      <c r="T42" s="20">
        <f>IF(ISERROR(S42/R42),"",(S42/R42))</f>
        <v>0</v>
      </c>
      <c r="U42" s="23">
        <f t="shared" si="42"/>
        <v>0.6</v>
      </c>
      <c r="V42" s="23">
        <f t="shared" si="43"/>
        <v>0</v>
      </c>
      <c r="W42" s="23">
        <f>IF((IF(ISERROR(V42/U42),0,(V42/U42)))&gt;1,1,(IF(ISERROR(V42/U42),0,(V42/U42))))</f>
        <v>0</v>
      </c>
      <c r="X42" s="23">
        <f t="shared" si="39"/>
        <v>0</v>
      </c>
      <c r="Y42" s="71" t="s">
        <v>234</v>
      </c>
      <c r="Z42" s="71" t="s">
        <v>235</v>
      </c>
      <c r="AA42" s="71" t="s">
        <v>236</v>
      </c>
      <c r="AB42" s="71" t="s">
        <v>237</v>
      </c>
      <c r="AC42" s="12" t="s">
        <v>55</v>
      </c>
      <c r="AD42" s="13" t="s">
        <v>216</v>
      </c>
      <c r="AE42" s="13" t="s">
        <v>238</v>
      </c>
      <c r="AF42" s="52">
        <f t="shared" si="12"/>
        <v>0.6</v>
      </c>
      <c r="AG42" s="52"/>
      <c r="AH42" s="36"/>
      <c r="AI42" s="36"/>
      <c r="AJ42" s="65">
        <f t="shared" si="13"/>
        <v>0.6</v>
      </c>
      <c r="AK42" s="65"/>
      <c r="AL42" s="30"/>
      <c r="AM42" s="31"/>
      <c r="AN42" s="52">
        <f t="shared" si="14"/>
        <v>0.6</v>
      </c>
      <c r="AO42" s="52"/>
      <c r="AP42" s="36"/>
      <c r="AQ42" s="36"/>
      <c r="AR42" s="67">
        <f t="shared" si="15"/>
        <v>0.6</v>
      </c>
      <c r="AS42" s="67"/>
      <c r="AT42" s="100"/>
      <c r="AU42" s="77"/>
    </row>
    <row r="43" spans="1:47" ht="61.5" customHeight="1">
      <c r="A43" s="101"/>
      <c r="B43" s="101"/>
      <c r="C43" s="39" t="s">
        <v>115</v>
      </c>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f t="shared" si="12"/>
        <v>0</v>
      </c>
      <c r="AG43" s="187"/>
      <c r="AH43" s="187"/>
      <c r="AI43" s="187"/>
      <c r="AJ43" s="187">
        <f t="shared" si="13"/>
        <v>0</v>
      </c>
      <c r="AK43" s="187"/>
      <c r="AL43" s="187"/>
      <c r="AM43" s="187"/>
      <c r="AN43" s="187">
        <f t="shared" si="14"/>
        <v>0</v>
      </c>
      <c r="AO43" s="187"/>
      <c r="AP43" s="187"/>
      <c r="AQ43" s="187"/>
      <c r="AR43" s="187">
        <f t="shared" si="15"/>
        <v>0</v>
      </c>
      <c r="AS43" s="187"/>
      <c r="AT43" s="187"/>
      <c r="AU43" s="187"/>
    </row>
    <row r="44" spans="1:47" ht="117.2" customHeight="1">
      <c r="A44" s="188" t="s">
        <v>239</v>
      </c>
      <c r="B44" s="188" t="s">
        <v>240</v>
      </c>
      <c r="C44" s="188" t="s">
        <v>241</v>
      </c>
      <c r="D44" s="31">
        <v>1</v>
      </c>
      <c r="E44" s="40" t="s">
        <v>242</v>
      </c>
      <c r="F44" s="79">
        <v>0.03</v>
      </c>
      <c r="G44" s="12" t="s">
        <v>49</v>
      </c>
      <c r="H44" s="12" t="s">
        <v>50</v>
      </c>
      <c r="I44" s="102">
        <v>200</v>
      </c>
      <c r="J44" s="84">
        <f t="shared" ref="J44:J46" si="44">AG44</f>
        <v>0</v>
      </c>
      <c r="K44" s="35">
        <f t="shared" ref="K44:K53" si="45">IF(ISERROR(J44/I44),"",(J44/I44))</f>
        <v>0</v>
      </c>
      <c r="L44" s="103">
        <v>200</v>
      </c>
      <c r="M44" s="104">
        <f t="shared" ref="M44:M53" si="46">AK44</f>
        <v>0</v>
      </c>
      <c r="N44" s="20">
        <f t="shared" ref="N44:N53" si="47">IF(ISERROR(M44/L44),"",(M44/L44))</f>
        <v>0</v>
      </c>
      <c r="O44" s="102">
        <v>200</v>
      </c>
      <c r="P44" s="84">
        <f t="shared" ref="P44:P53" si="48">AO44</f>
        <v>0</v>
      </c>
      <c r="Q44" s="35">
        <f t="shared" ref="Q44:Q53" si="49">IF(ISERROR(P44/O44),"",(P44/O44))</f>
        <v>0</v>
      </c>
      <c r="R44" s="103">
        <v>200</v>
      </c>
      <c r="S44" s="85">
        <f t="shared" ref="S44:S53" si="50">AS44</f>
        <v>0</v>
      </c>
      <c r="T44" s="20">
        <f t="shared" ref="T44:T53" si="51">IF(ISERROR(S44/R44),"",(S44/R44))</f>
        <v>0</v>
      </c>
      <c r="U44" s="86">
        <f t="shared" ref="U44:U45" si="52">SUM(I44,L44,O44,R44)</f>
        <v>800</v>
      </c>
      <c r="V44" s="105">
        <f t="shared" ref="V44:V45" si="53">SUM(J44,M44,P44,S44)</f>
        <v>0</v>
      </c>
      <c r="W44" s="23">
        <f t="shared" ref="W44:W53" si="54">IF((IF(ISERROR(V44/U44),0,(V44/U44)))&gt;1,1,(IF(ISERROR(V44/U44),0,(V44/U44))))</f>
        <v>0</v>
      </c>
      <c r="X44" s="23">
        <f t="shared" ref="X44:X53" si="55">F44*W44</f>
        <v>0</v>
      </c>
      <c r="Y44" s="12" t="s">
        <v>243</v>
      </c>
      <c r="Z44" s="12" t="s">
        <v>244</v>
      </c>
      <c r="AA44" s="13" t="s">
        <v>245</v>
      </c>
      <c r="AB44" s="13" t="s">
        <v>246</v>
      </c>
      <c r="AC44" s="12" t="s">
        <v>55</v>
      </c>
      <c r="AD44" s="13" t="s">
        <v>247</v>
      </c>
      <c r="AE44" s="13"/>
      <c r="AF44" s="87">
        <f t="shared" si="12"/>
        <v>200</v>
      </c>
      <c r="AG44" s="87"/>
      <c r="AH44" s="36"/>
      <c r="AI44" s="36"/>
      <c r="AJ44" s="88">
        <f t="shared" si="13"/>
        <v>200</v>
      </c>
      <c r="AK44" s="106"/>
      <c r="AL44" s="90"/>
      <c r="AM44" s="77"/>
      <c r="AN44" s="87">
        <f t="shared" si="14"/>
        <v>200</v>
      </c>
      <c r="AO44" s="87"/>
      <c r="AP44" s="36"/>
      <c r="AQ44" s="36"/>
      <c r="AR44" s="88">
        <f t="shared" si="15"/>
        <v>200</v>
      </c>
      <c r="AS44" s="88"/>
      <c r="AT44" s="107"/>
      <c r="AU44" s="108"/>
    </row>
    <row r="45" spans="1:47" ht="102" customHeight="1">
      <c r="A45" s="188"/>
      <c r="B45" s="188"/>
      <c r="C45" s="188"/>
      <c r="D45" s="31">
        <v>2</v>
      </c>
      <c r="E45" s="40" t="s">
        <v>248</v>
      </c>
      <c r="F45" s="79">
        <v>0.03</v>
      </c>
      <c r="G45" s="12" t="s">
        <v>49</v>
      </c>
      <c r="H45" s="12" t="s">
        <v>50</v>
      </c>
      <c r="I45" s="102">
        <v>10</v>
      </c>
      <c r="J45" s="84">
        <f t="shared" si="44"/>
        <v>0</v>
      </c>
      <c r="K45" s="35">
        <f t="shared" si="45"/>
        <v>0</v>
      </c>
      <c r="L45" s="103">
        <v>30</v>
      </c>
      <c r="M45" s="85">
        <f t="shared" si="46"/>
        <v>0</v>
      </c>
      <c r="N45" s="20">
        <f t="shared" si="47"/>
        <v>0</v>
      </c>
      <c r="O45" s="102">
        <v>20</v>
      </c>
      <c r="P45" s="84">
        <f t="shared" si="48"/>
        <v>0</v>
      </c>
      <c r="Q45" s="35">
        <f t="shared" si="49"/>
        <v>0</v>
      </c>
      <c r="R45" s="103">
        <v>20</v>
      </c>
      <c r="S45" s="85">
        <f t="shared" si="50"/>
        <v>0</v>
      </c>
      <c r="T45" s="20">
        <f t="shared" si="51"/>
        <v>0</v>
      </c>
      <c r="U45" s="86">
        <f t="shared" si="52"/>
        <v>80</v>
      </c>
      <c r="V45" s="86">
        <f t="shared" si="53"/>
        <v>0</v>
      </c>
      <c r="W45" s="23">
        <f t="shared" si="54"/>
        <v>0</v>
      </c>
      <c r="X45" s="23">
        <f t="shared" si="55"/>
        <v>0</v>
      </c>
      <c r="Y45" s="12" t="s">
        <v>249</v>
      </c>
      <c r="Z45" s="12" t="s">
        <v>250</v>
      </c>
      <c r="AA45" s="13" t="s">
        <v>251</v>
      </c>
      <c r="AB45" s="13" t="s">
        <v>252</v>
      </c>
      <c r="AC45" s="12" t="s">
        <v>55</v>
      </c>
      <c r="AD45" s="13" t="s">
        <v>247</v>
      </c>
      <c r="AE45" s="13"/>
      <c r="AF45" s="87">
        <f t="shared" si="12"/>
        <v>10</v>
      </c>
      <c r="AG45" s="87"/>
      <c r="AH45" s="36"/>
      <c r="AI45" s="36"/>
      <c r="AJ45" s="88">
        <f t="shared" si="13"/>
        <v>30</v>
      </c>
      <c r="AK45" s="88"/>
      <c r="AL45" s="90"/>
      <c r="AM45" s="77"/>
      <c r="AN45" s="87">
        <f t="shared" si="14"/>
        <v>20</v>
      </c>
      <c r="AO45" s="87"/>
      <c r="AP45" s="36"/>
      <c r="AQ45" s="36"/>
      <c r="AR45" s="88">
        <f t="shared" si="15"/>
        <v>20</v>
      </c>
      <c r="AS45" s="88"/>
      <c r="AT45" s="109"/>
      <c r="AU45" s="108"/>
    </row>
    <row r="46" spans="1:47" ht="151.5" customHeight="1">
      <c r="A46" s="188"/>
      <c r="B46" s="188"/>
      <c r="C46" s="188"/>
      <c r="D46" s="31">
        <v>3</v>
      </c>
      <c r="E46" s="40" t="s">
        <v>253</v>
      </c>
      <c r="F46" s="110">
        <v>0.03</v>
      </c>
      <c r="G46" s="42" t="s">
        <v>71</v>
      </c>
      <c r="H46" s="42" t="s">
        <v>72</v>
      </c>
      <c r="I46" s="111">
        <v>0.85</v>
      </c>
      <c r="J46" s="80">
        <f t="shared" si="44"/>
        <v>0</v>
      </c>
      <c r="K46" s="35">
        <f t="shared" si="45"/>
        <v>0</v>
      </c>
      <c r="L46" s="112">
        <v>0.85</v>
      </c>
      <c r="M46" s="63">
        <f t="shared" si="46"/>
        <v>0</v>
      </c>
      <c r="N46" s="20">
        <f t="shared" si="47"/>
        <v>0</v>
      </c>
      <c r="O46" s="111">
        <v>0.85</v>
      </c>
      <c r="P46" s="80">
        <f t="shared" si="48"/>
        <v>0</v>
      </c>
      <c r="Q46" s="35">
        <f t="shared" si="49"/>
        <v>0</v>
      </c>
      <c r="R46" s="112">
        <v>0.85</v>
      </c>
      <c r="S46" s="63">
        <f t="shared" si="50"/>
        <v>0</v>
      </c>
      <c r="T46" s="20">
        <f t="shared" si="51"/>
        <v>0</v>
      </c>
      <c r="U46" s="82">
        <f>SUM(I46,L46,O46,R46)/4</f>
        <v>0.85</v>
      </c>
      <c r="V46" s="82">
        <f>SUM(J46,M46,P46,S46)/4</f>
        <v>0</v>
      </c>
      <c r="W46" s="23">
        <f t="shared" si="54"/>
        <v>0</v>
      </c>
      <c r="X46" s="23">
        <f t="shared" si="55"/>
        <v>0</v>
      </c>
      <c r="Y46" s="113" t="s">
        <v>254</v>
      </c>
      <c r="Z46" s="113" t="s">
        <v>255</v>
      </c>
      <c r="AA46" s="40" t="s">
        <v>256</v>
      </c>
      <c r="AB46" s="40" t="s">
        <v>257</v>
      </c>
      <c r="AC46" s="70" t="s">
        <v>208</v>
      </c>
      <c r="AD46" s="26" t="s">
        <v>258</v>
      </c>
      <c r="AE46" s="26"/>
      <c r="AF46" s="52">
        <f t="shared" si="12"/>
        <v>0.85</v>
      </c>
      <c r="AG46" s="52"/>
      <c r="AH46" s="36"/>
      <c r="AI46" s="36"/>
      <c r="AJ46" s="65">
        <f t="shared" si="13"/>
        <v>0.85</v>
      </c>
      <c r="AK46" s="65"/>
      <c r="AL46" s="90"/>
      <c r="AM46" s="77"/>
      <c r="AN46" s="52">
        <f t="shared" si="14"/>
        <v>0.85</v>
      </c>
      <c r="AO46" s="52"/>
      <c r="AP46" s="36"/>
      <c r="AQ46" s="36"/>
      <c r="AR46" s="65">
        <f t="shared" si="15"/>
        <v>0.85</v>
      </c>
      <c r="AS46" s="65"/>
      <c r="AT46" s="107"/>
      <c r="AU46" s="108"/>
    </row>
    <row r="47" spans="1:47" s="126" customFormat="1" ht="153.6" customHeight="1">
      <c r="A47" s="188"/>
      <c r="B47" s="188"/>
      <c r="C47" s="188"/>
      <c r="D47" s="114">
        <v>4</v>
      </c>
      <c r="E47" s="115" t="s">
        <v>259</v>
      </c>
      <c r="F47" s="116">
        <v>0.03</v>
      </c>
      <c r="G47" s="117" t="s">
        <v>49</v>
      </c>
      <c r="H47" s="117" t="s">
        <v>50</v>
      </c>
      <c r="I47" s="118">
        <v>1</v>
      </c>
      <c r="J47" s="119">
        <v>1</v>
      </c>
      <c r="K47" s="120">
        <f t="shared" si="45"/>
        <v>1</v>
      </c>
      <c r="L47" s="118">
        <v>3</v>
      </c>
      <c r="M47" s="119">
        <f t="shared" si="46"/>
        <v>0</v>
      </c>
      <c r="N47" s="120">
        <f t="shared" si="47"/>
        <v>0</v>
      </c>
      <c r="O47" s="118">
        <v>3</v>
      </c>
      <c r="P47" s="119">
        <f t="shared" si="48"/>
        <v>0</v>
      </c>
      <c r="Q47" s="120">
        <f t="shared" si="49"/>
        <v>0</v>
      </c>
      <c r="R47" s="118">
        <v>1</v>
      </c>
      <c r="S47" s="119">
        <f t="shared" si="50"/>
        <v>0</v>
      </c>
      <c r="T47" s="120">
        <f t="shared" si="51"/>
        <v>0</v>
      </c>
      <c r="U47" s="121">
        <f t="shared" ref="U47:U51" si="56">SUM(I47,L47,O47,R47)</f>
        <v>8</v>
      </c>
      <c r="V47" s="122">
        <f t="shared" ref="V47:V51" si="57">SUM(J47,M47,P47,S47)</f>
        <v>1</v>
      </c>
      <c r="W47" s="123">
        <f t="shared" si="54"/>
        <v>0.125</v>
      </c>
      <c r="X47" s="123">
        <f t="shared" si="55"/>
        <v>3.7499999999999999E-3</v>
      </c>
      <c r="Y47" s="117" t="s">
        <v>260</v>
      </c>
      <c r="Z47" s="117" t="s">
        <v>261</v>
      </c>
      <c r="AA47" s="115" t="s">
        <v>262</v>
      </c>
      <c r="AB47" s="115" t="s">
        <v>263</v>
      </c>
      <c r="AC47" s="124" t="s">
        <v>55</v>
      </c>
      <c r="AD47" s="125" t="s">
        <v>247</v>
      </c>
      <c r="AE47" s="125"/>
      <c r="AF47" s="87">
        <f t="shared" si="12"/>
        <v>1</v>
      </c>
      <c r="AG47" s="87">
        <v>1</v>
      </c>
      <c r="AH47" s="36" t="s">
        <v>264</v>
      </c>
      <c r="AI47" s="36" t="s">
        <v>265</v>
      </c>
      <c r="AJ47" s="87">
        <f t="shared" si="13"/>
        <v>3</v>
      </c>
      <c r="AK47" s="87"/>
      <c r="AL47" s="36"/>
      <c r="AM47" s="28"/>
      <c r="AN47" s="87">
        <f t="shared" si="14"/>
        <v>3</v>
      </c>
      <c r="AO47" s="87"/>
      <c r="AP47" s="36"/>
      <c r="AQ47" s="36"/>
      <c r="AR47" s="87">
        <f t="shared" si="15"/>
        <v>1</v>
      </c>
      <c r="AS47" s="87"/>
      <c r="AT47" s="28"/>
      <c r="AU47" s="28"/>
    </row>
    <row r="48" spans="1:47" s="126" customFormat="1" ht="93.6" customHeight="1">
      <c r="A48" s="188"/>
      <c r="B48" s="188"/>
      <c r="C48" s="188"/>
      <c r="D48" s="114">
        <v>5</v>
      </c>
      <c r="E48" s="117" t="s">
        <v>266</v>
      </c>
      <c r="F48" s="116">
        <v>0.03</v>
      </c>
      <c r="G48" s="117" t="s">
        <v>49</v>
      </c>
      <c r="H48" s="117" t="s">
        <v>50</v>
      </c>
      <c r="I48" s="118">
        <v>2</v>
      </c>
      <c r="J48" s="119">
        <v>2</v>
      </c>
      <c r="K48" s="120">
        <f t="shared" si="45"/>
        <v>1</v>
      </c>
      <c r="L48" s="118">
        <v>4</v>
      </c>
      <c r="M48" s="119">
        <f t="shared" si="46"/>
        <v>0</v>
      </c>
      <c r="N48" s="120">
        <f t="shared" si="47"/>
        <v>0</v>
      </c>
      <c r="O48" s="118">
        <v>4</v>
      </c>
      <c r="P48" s="119">
        <f t="shared" si="48"/>
        <v>0</v>
      </c>
      <c r="Q48" s="120">
        <f t="shared" si="49"/>
        <v>0</v>
      </c>
      <c r="R48" s="118">
        <v>2</v>
      </c>
      <c r="S48" s="119">
        <f t="shared" si="50"/>
        <v>0</v>
      </c>
      <c r="T48" s="120">
        <f t="shared" si="51"/>
        <v>0</v>
      </c>
      <c r="U48" s="121">
        <f t="shared" si="56"/>
        <v>12</v>
      </c>
      <c r="V48" s="122">
        <f t="shared" si="57"/>
        <v>2</v>
      </c>
      <c r="W48" s="123">
        <f t="shared" si="54"/>
        <v>0.16666666666666666</v>
      </c>
      <c r="X48" s="123">
        <f t="shared" si="55"/>
        <v>4.9999999999999992E-3</v>
      </c>
      <c r="Y48" s="117" t="s">
        <v>267</v>
      </c>
      <c r="Z48" s="117" t="s">
        <v>268</v>
      </c>
      <c r="AA48" s="117" t="s">
        <v>269</v>
      </c>
      <c r="AB48" s="117" t="s">
        <v>270</v>
      </c>
      <c r="AC48" s="124" t="s">
        <v>55</v>
      </c>
      <c r="AD48" s="125" t="s">
        <v>271</v>
      </c>
      <c r="AE48" s="125"/>
      <c r="AF48" s="87">
        <f t="shared" si="12"/>
        <v>2</v>
      </c>
      <c r="AG48" s="87">
        <v>2</v>
      </c>
      <c r="AH48" s="36" t="s">
        <v>272</v>
      </c>
      <c r="AI48" s="36" t="s">
        <v>265</v>
      </c>
      <c r="AJ48" s="87">
        <f t="shared" si="13"/>
        <v>4</v>
      </c>
      <c r="AK48" s="87"/>
      <c r="AL48" s="28"/>
      <c r="AM48" s="28"/>
      <c r="AN48" s="87">
        <f t="shared" si="14"/>
        <v>4</v>
      </c>
      <c r="AO48" s="87"/>
      <c r="AP48" s="36"/>
      <c r="AQ48" s="36"/>
      <c r="AR48" s="87">
        <f t="shared" si="15"/>
        <v>2</v>
      </c>
      <c r="AS48" s="87"/>
      <c r="AT48" s="28"/>
      <c r="AU48" s="28"/>
    </row>
    <row r="49" spans="1:47" s="126" customFormat="1" ht="93.95" customHeight="1">
      <c r="A49" s="188"/>
      <c r="B49" s="188"/>
      <c r="C49" s="188"/>
      <c r="D49" s="114">
        <v>6</v>
      </c>
      <c r="E49" s="117" t="s">
        <v>273</v>
      </c>
      <c r="F49" s="116">
        <v>0.03</v>
      </c>
      <c r="G49" s="117" t="s">
        <v>49</v>
      </c>
      <c r="H49" s="117" t="s">
        <v>50</v>
      </c>
      <c r="I49" s="118">
        <v>0</v>
      </c>
      <c r="J49" s="119">
        <v>0</v>
      </c>
      <c r="K49" s="120" t="str">
        <f t="shared" si="45"/>
        <v/>
      </c>
      <c r="L49" s="118">
        <v>1</v>
      </c>
      <c r="M49" s="119">
        <f t="shared" si="46"/>
        <v>0</v>
      </c>
      <c r="N49" s="120">
        <f t="shared" si="47"/>
        <v>0</v>
      </c>
      <c r="O49" s="118">
        <v>0</v>
      </c>
      <c r="P49" s="119">
        <f t="shared" si="48"/>
        <v>0</v>
      </c>
      <c r="Q49" s="120" t="str">
        <f t="shared" si="49"/>
        <v/>
      </c>
      <c r="R49" s="118">
        <v>1</v>
      </c>
      <c r="S49" s="119">
        <f t="shared" si="50"/>
        <v>0</v>
      </c>
      <c r="T49" s="120">
        <f t="shared" si="51"/>
        <v>0</v>
      </c>
      <c r="U49" s="121">
        <f t="shared" si="56"/>
        <v>2</v>
      </c>
      <c r="V49" s="122">
        <f t="shared" si="57"/>
        <v>0</v>
      </c>
      <c r="W49" s="123">
        <f t="shared" si="54"/>
        <v>0</v>
      </c>
      <c r="X49" s="123">
        <f t="shared" si="55"/>
        <v>0</v>
      </c>
      <c r="Y49" s="127" t="s">
        <v>274</v>
      </c>
      <c r="Z49" s="127" t="s">
        <v>275</v>
      </c>
      <c r="AA49" s="117" t="s">
        <v>276</v>
      </c>
      <c r="AB49" s="117" t="s">
        <v>277</v>
      </c>
      <c r="AC49" s="124" t="s">
        <v>55</v>
      </c>
      <c r="AD49" s="125" t="s">
        <v>271</v>
      </c>
      <c r="AE49" s="125"/>
      <c r="AF49" s="87">
        <f t="shared" si="12"/>
        <v>0</v>
      </c>
      <c r="AG49" s="87">
        <v>0</v>
      </c>
      <c r="AH49" s="36" t="s">
        <v>278</v>
      </c>
      <c r="AI49" s="36" t="s">
        <v>265</v>
      </c>
      <c r="AJ49" s="87">
        <f t="shared" si="13"/>
        <v>1</v>
      </c>
      <c r="AK49" s="87"/>
      <c r="AL49" s="28"/>
      <c r="AM49" s="28"/>
      <c r="AN49" s="87">
        <f t="shared" si="14"/>
        <v>0</v>
      </c>
      <c r="AO49" s="87"/>
      <c r="AP49" s="36"/>
      <c r="AQ49" s="36"/>
      <c r="AR49" s="87">
        <f t="shared" si="15"/>
        <v>1</v>
      </c>
      <c r="AS49" s="87"/>
      <c r="AT49" s="28"/>
      <c r="AU49" s="28"/>
    </row>
    <row r="50" spans="1:47" ht="178.5" customHeight="1">
      <c r="A50" s="188"/>
      <c r="B50" s="188"/>
      <c r="C50" s="188"/>
      <c r="D50" s="31">
        <v>7</v>
      </c>
      <c r="E50" s="40" t="s">
        <v>279</v>
      </c>
      <c r="F50" s="110">
        <v>0.03</v>
      </c>
      <c r="G50" s="42" t="s">
        <v>49</v>
      </c>
      <c r="H50" s="42" t="s">
        <v>50</v>
      </c>
      <c r="I50" s="128">
        <v>2</v>
      </c>
      <c r="J50" s="16">
        <f t="shared" ref="J50:J53" si="58">AG50</f>
        <v>0</v>
      </c>
      <c r="K50" s="35">
        <f t="shared" si="45"/>
        <v>0</v>
      </c>
      <c r="L50" s="129">
        <v>2</v>
      </c>
      <c r="M50" s="19">
        <f t="shared" si="46"/>
        <v>0</v>
      </c>
      <c r="N50" s="20">
        <f t="shared" si="47"/>
        <v>0</v>
      </c>
      <c r="O50" s="128">
        <v>2</v>
      </c>
      <c r="P50" s="16">
        <f t="shared" si="48"/>
        <v>0</v>
      </c>
      <c r="Q50" s="35">
        <f t="shared" si="49"/>
        <v>0</v>
      </c>
      <c r="R50" s="129">
        <v>0</v>
      </c>
      <c r="S50" s="19">
        <f t="shared" si="50"/>
        <v>0</v>
      </c>
      <c r="T50" s="20" t="str">
        <f t="shared" si="51"/>
        <v/>
      </c>
      <c r="U50" s="21">
        <f t="shared" si="56"/>
        <v>6</v>
      </c>
      <c r="V50" s="130">
        <f t="shared" si="57"/>
        <v>0</v>
      </c>
      <c r="W50" s="23">
        <f t="shared" si="54"/>
        <v>0</v>
      </c>
      <c r="X50" s="23">
        <f t="shared" si="55"/>
        <v>0</v>
      </c>
      <c r="Y50" s="113" t="s">
        <v>280</v>
      </c>
      <c r="Z50" s="113" t="s">
        <v>281</v>
      </c>
      <c r="AA50" s="40" t="s">
        <v>282</v>
      </c>
      <c r="AB50" s="40" t="s">
        <v>283</v>
      </c>
      <c r="AC50" s="70" t="s">
        <v>55</v>
      </c>
      <c r="AD50" s="26" t="s">
        <v>271</v>
      </c>
      <c r="AE50" s="131"/>
      <c r="AF50" s="87">
        <f t="shared" si="12"/>
        <v>2</v>
      </c>
      <c r="AG50" s="87"/>
      <c r="AH50" s="36"/>
      <c r="AI50" s="36"/>
      <c r="AJ50" s="88">
        <f t="shared" si="13"/>
        <v>2</v>
      </c>
      <c r="AK50" s="88"/>
      <c r="AL50" s="90"/>
      <c r="AM50" s="77"/>
      <c r="AN50" s="87">
        <f t="shared" si="14"/>
        <v>2</v>
      </c>
      <c r="AO50" s="87"/>
      <c r="AP50" s="36"/>
      <c r="AQ50" s="36"/>
      <c r="AR50" s="88">
        <f t="shared" si="15"/>
        <v>0</v>
      </c>
      <c r="AS50" s="132"/>
      <c r="AT50" s="77"/>
      <c r="AU50" s="77"/>
    </row>
    <row r="51" spans="1:47" ht="70.150000000000006" customHeight="1">
      <c r="A51" s="188"/>
      <c r="B51" s="188"/>
      <c r="C51" s="188"/>
      <c r="D51" s="31">
        <v>8</v>
      </c>
      <c r="E51" s="40" t="s">
        <v>284</v>
      </c>
      <c r="F51" s="110">
        <v>0.02</v>
      </c>
      <c r="G51" s="42" t="s">
        <v>49</v>
      </c>
      <c r="H51" s="42" t="s">
        <v>50</v>
      </c>
      <c r="I51" s="128">
        <v>0</v>
      </c>
      <c r="J51" s="16">
        <f t="shared" si="58"/>
        <v>0</v>
      </c>
      <c r="K51" s="35" t="str">
        <f t="shared" si="45"/>
        <v/>
      </c>
      <c r="L51" s="129">
        <v>1</v>
      </c>
      <c r="M51" s="19">
        <f t="shared" si="46"/>
        <v>0</v>
      </c>
      <c r="N51" s="20">
        <f t="shared" si="47"/>
        <v>0</v>
      </c>
      <c r="O51" s="128">
        <v>0</v>
      </c>
      <c r="P51" s="16">
        <f t="shared" si="48"/>
        <v>0</v>
      </c>
      <c r="Q51" s="35" t="str">
        <f t="shared" si="49"/>
        <v/>
      </c>
      <c r="R51" s="129">
        <v>0</v>
      </c>
      <c r="S51" s="19">
        <f t="shared" si="50"/>
        <v>0</v>
      </c>
      <c r="T51" s="20" t="str">
        <f t="shared" si="51"/>
        <v/>
      </c>
      <c r="U51" s="21">
        <f t="shared" si="56"/>
        <v>1</v>
      </c>
      <c r="V51" s="130">
        <f t="shared" si="57"/>
        <v>0</v>
      </c>
      <c r="W51" s="23">
        <f t="shared" si="54"/>
        <v>0</v>
      </c>
      <c r="X51" s="23">
        <f t="shared" si="55"/>
        <v>0</v>
      </c>
      <c r="Y51" s="113" t="s">
        <v>285</v>
      </c>
      <c r="Z51" s="113" t="s">
        <v>286</v>
      </c>
      <c r="AA51" s="40" t="s">
        <v>287</v>
      </c>
      <c r="AB51" s="40" t="s">
        <v>288</v>
      </c>
      <c r="AC51" s="70" t="s">
        <v>55</v>
      </c>
      <c r="AD51" s="26" t="s">
        <v>289</v>
      </c>
      <c r="AE51" s="26" t="s">
        <v>290</v>
      </c>
      <c r="AF51" s="87">
        <f t="shared" si="12"/>
        <v>0</v>
      </c>
      <c r="AG51" s="87"/>
      <c r="AH51" s="36"/>
      <c r="AI51" s="36"/>
      <c r="AJ51" s="88">
        <f t="shared" si="13"/>
        <v>1</v>
      </c>
      <c r="AK51" s="88"/>
      <c r="AL51" s="90"/>
      <c r="AM51" s="77"/>
      <c r="AN51" s="87">
        <f t="shared" si="14"/>
        <v>0</v>
      </c>
      <c r="AO51" s="87"/>
      <c r="AP51" s="36"/>
      <c r="AQ51" s="36"/>
      <c r="AR51" s="88">
        <f t="shared" si="15"/>
        <v>0</v>
      </c>
      <c r="AS51" s="88"/>
      <c r="AT51" s="77"/>
      <c r="AU51" s="77"/>
    </row>
    <row r="52" spans="1:47" ht="83.65" customHeight="1">
      <c r="A52" s="188"/>
      <c r="B52" s="188"/>
      <c r="C52" s="188"/>
      <c r="D52" s="31">
        <v>9</v>
      </c>
      <c r="E52" s="40" t="s">
        <v>291</v>
      </c>
      <c r="F52" s="110">
        <v>0.02</v>
      </c>
      <c r="G52" s="12" t="s">
        <v>71</v>
      </c>
      <c r="H52" s="12" t="s">
        <v>79</v>
      </c>
      <c r="I52" s="111">
        <v>0</v>
      </c>
      <c r="J52" s="80">
        <f t="shared" si="58"/>
        <v>0</v>
      </c>
      <c r="K52" s="35" t="str">
        <f t="shared" si="45"/>
        <v/>
      </c>
      <c r="L52" s="133">
        <v>0.25</v>
      </c>
      <c r="M52" s="81">
        <f t="shared" si="46"/>
        <v>0</v>
      </c>
      <c r="N52" s="20">
        <f t="shared" si="47"/>
        <v>0</v>
      </c>
      <c r="O52" s="111">
        <v>0.5</v>
      </c>
      <c r="P52" s="80">
        <f t="shared" si="48"/>
        <v>0</v>
      </c>
      <c r="Q52" s="35">
        <f t="shared" si="49"/>
        <v>0</v>
      </c>
      <c r="R52" s="133">
        <v>1</v>
      </c>
      <c r="S52" s="81">
        <f t="shared" si="50"/>
        <v>0</v>
      </c>
      <c r="T52" s="20">
        <f t="shared" si="51"/>
        <v>0</v>
      </c>
      <c r="U52" s="82">
        <f t="shared" ref="U52:U53" si="59">R52</f>
        <v>1</v>
      </c>
      <c r="V52" s="82">
        <f t="shared" ref="V52:V53" si="60">J52</f>
        <v>0</v>
      </c>
      <c r="W52" s="23">
        <f t="shared" si="54"/>
        <v>0</v>
      </c>
      <c r="X52" s="23">
        <f t="shared" si="55"/>
        <v>0</v>
      </c>
      <c r="Y52" s="113" t="s">
        <v>292</v>
      </c>
      <c r="Z52" s="113" t="s">
        <v>293</v>
      </c>
      <c r="AA52" s="40" t="s">
        <v>294</v>
      </c>
      <c r="AB52" s="40" t="s">
        <v>295</v>
      </c>
      <c r="AC52" s="70" t="s">
        <v>55</v>
      </c>
      <c r="AD52" s="26" t="s">
        <v>296</v>
      </c>
      <c r="AE52" s="26" t="s">
        <v>297</v>
      </c>
      <c r="AF52" s="134">
        <f t="shared" si="12"/>
        <v>0</v>
      </c>
      <c r="AG52" s="134"/>
      <c r="AH52" s="36"/>
      <c r="AI52" s="36"/>
      <c r="AJ52" s="67">
        <f t="shared" si="13"/>
        <v>0.25</v>
      </c>
      <c r="AK52" s="67"/>
      <c r="AL52" s="90"/>
      <c r="AM52" s="31"/>
      <c r="AN52" s="134">
        <f t="shared" si="14"/>
        <v>0.5</v>
      </c>
      <c r="AO52" s="134"/>
      <c r="AP52" s="36"/>
      <c r="AQ52" s="36"/>
      <c r="AR52" s="67">
        <f t="shared" si="15"/>
        <v>1</v>
      </c>
      <c r="AS52" s="67"/>
      <c r="AT52" s="34"/>
      <c r="AU52" s="34"/>
    </row>
    <row r="53" spans="1:47" ht="87.2" customHeight="1">
      <c r="A53" s="188"/>
      <c r="B53" s="188"/>
      <c r="C53" s="188"/>
      <c r="D53" s="31">
        <v>10</v>
      </c>
      <c r="E53" s="13" t="s">
        <v>298</v>
      </c>
      <c r="F53" s="79">
        <v>0.02</v>
      </c>
      <c r="G53" s="12" t="s">
        <v>71</v>
      </c>
      <c r="H53" s="12" t="s">
        <v>79</v>
      </c>
      <c r="I53" s="111">
        <v>0.05</v>
      </c>
      <c r="J53" s="80">
        <f t="shared" si="58"/>
        <v>0</v>
      </c>
      <c r="K53" s="35">
        <f t="shared" si="45"/>
        <v>0</v>
      </c>
      <c r="L53" s="133">
        <v>0.2</v>
      </c>
      <c r="M53" s="81">
        <f t="shared" si="46"/>
        <v>0</v>
      </c>
      <c r="N53" s="20">
        <f t="shared" si="47"/>
        <v>0</v>
      </c>
      <c r="O53" s="111">
        <v>0.5</v>
      </c>
      <c r="P53" s="80">
        <f t="shared" si="48"/>
        <v>0</v>
      </c>
      <c r="Q53" s="35">
        <f t="shared" si="49"/>
        <v>0</v>
      </c>
      <c r="R53" s="133">
        <v>1</v>
      </c>
      <c r="S53" s="81">
        <f t="shared" si="50"/>
        <v>0</v>
      </c>
      <c r="T53" s="20">
        <f t="shared" si="51"/>
        <v>0</v>
      </c>
      <c r="U53" s="82">
        <f t="shared" si="59"/>
        <v>1</v>
      </c>
      <c r="V53" s="82">
        <f t="shared" si="60"/>
        <v>0</v>
      </c>
      <c r="W53" s="23">
        <f t="shared" si="54"/>
        <v>0</v>
      </c>
      <c r="X53" s="23">
        <f t="shared" si="55"/>
        <v>0</v>
      </c>
      <c r="Y53" s="64" t="s">
        <v>299</v>
      </c>
      <c r="Z53" s="113" t="s">
        <v>300</v>
      </c>
      <c r="AA53" s="13" t="s">
        <v>301</v>
      </c>
      <c r="AB53" s="40" t="s">
        <v>295</v>
      </c>
      <c r="AC53" s="63" t="s">
        <v>55</v>
      </c>
      <c r="AD53" s="26" t="s">
        <v>302</v>
      </c>
      <c r="AE53" s="26"/>
      <c r="AF53" s="52">
        <f t="shared" si="12"/>
        <v>0.05</v>
      </c>
      <c r="AG53" s="52"/>
      <c r="AH53" s="36"/>
      <c r="AI53" s="36"/>
      <c r="AJ53" s="67">
        <f t="shared" si="13"/>
        <v>0.2</v>
      </c>
      <c r="AK53" s="54"/>
      <c r="AL53" s="135"/>
      <c r="AM53" s="77"/>
      <c r="AN53" s="52">
        <f t="shared" si="14"/>
        <v>0.5</v>
      </c>
      <c r="AO53" s="52"/>
      <c r="AP53" s="36"/>
      <c r="AQ53" s="36"/>
      <c r="AR53" s="67">
        <f t="shared" si="15"/>
        <v>1</v>
      </c>
      <c r="AS53" s="67"/>
      <c r="AT53" s="77"/>
      <c r="AU53" s="77"/>
    </row>
    <row r="54" spans="1:47" ht="45.75" customHeight="1">
      <c r="A54" s="186"/>
      <c r="B54" s="186"/>
      <c r="C54" s="39" t="s">
        <v>115</v>
      </c>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f t="shared" si="12"/>
        <v>0</v>
      </c>
      <c r="AG54" s="187"/>
      <c r="AH54" s="187"/>
      <c r="AI54" s="187"/>
      <c r="AJ54" s="187">
        <f t="shared" si="13"/>
        <v>0</v>
      </c>
      <c r="AK54" s="187"/>
      <c r="AL54" s="187"/>
      <c r="AM54" s="187"/>
      <c r="AN54" s="187">
        <f t="shared" si="14"/>
        <v>0</v>
      </c>
      <c r="AO54" s="187"/>
      <c r="AP54" s="187"/>
      <c r="AQ54" s="187"/>
      <c r="AR54" s="187">
        <f t="shared" si="15"/>
        <v>0</v>
      </c>
      <c r="AS54" s="187"/>
      <c r="AT54" s="187"/>
      <c r="AU54" s="187"/>
    </row>
    <row r="55" spans="1:47" ht="112.5" customHeight="1">
      <c r="A55" s="188" t="s">
        <v>303</v>
      </c>
      <c r="B55" s="188" t="s">
        <v>304</v>
      </c>
      <c r="C55" s="188" t="s">
        <v>305</v>
      </c>
      <c r="D55" s="31">
        <v>1</v>
      </c>
      <c r="E55" s="12" t="s">
        <v>306</v>
      </c>
      <c r="F55" s="79">
        <v>0.03</v>
      </c>
      <c r="G55" s="12" t="s">
        <v>71</v>
      </c>
      <c r="H55" s="12" t="s">
        <v>79</v>
      </c>
      <c r="I55" s="136">
        <v>0.52</v>
      </c>
      <c r="J55" s="44">
        <f t="shared" ref="J55:J58" si="61">AG55</f>
        <v>0</v>
      </c>
      <c r="K55" s="35">
        <f t="shared" ref="K55:K58" si="62">IF(ISERROR(J55/I55),"",(J55/I55))</f>
        <v>0</v>
      </c>
      <c r="L55" s="137">
        <v>0.75</v>
      </c>
      <c r="M55" s="61">
        <f t="shared" ref="M55:M58" si="63">AK55</f>
        <v>0</v>
      </c>
      <c r="N55" s="20">
        <f t="shared" ref="N55:N58" si="64">IF(ISERROR(M55/L55),"",(M55/L55))</f>
        <v>0</v>
      </c>
      <c r="O55" s="136">
        <v>0.85</v>
      </c>
      <c r="P55" s="44">
        <f t="shared" ref="P55:P58" si="65">AO55</f>
        <v>0</v>
      </c>
      <c r="Q55" s="35">
        <f t="shared" ref="Q55:Q58" si="66">IF(ISERROR(P55/O55),"",(P55/O55))</f>
        <v>0</v>
      </c>
      <c r="R55" s="137">
        <v>0.9</v>
      </c>
      <c r="S55" s="61">
        <f t="shared" ref="S55:S58" si="67">AS55</f>
        <v>0</v>
      </c>
      <c r="T55" s="20">
        <f t="shared" ref="T55:T58" si="68">IF(ISERROR(S55/R55),"",(S55/R55))</f>
        <v>0</v>
      </c>
      <c r="U55" s="23">
        <f>R55</f>
        <v>0.9</v>
      </c>
      <c r="V55" s="23">
        <f>P55</f>
        <v>0</v>
      </c>
      <c r="W55" s="23">
        <f t="shared" ref="W55:W58" si="69">IF((IF(ISERROR(V55/U55),0,(V55/U55)))&gt;1,1,(IF(ISERROR(V55/U55),0,(V55/U55))))</f>
        <v>0</v>
      </c>
      <c r="X55" s="23">
        <f t="shared" ref="X55:X58" si="70">F55*W55</f>
        <v>0</v>
      </c>
      <c r="Y55" s="12" t="s">
        <v>307</v>
      </c>
      <c r="Z55" s="12" t="s">
        <v>308</v>
      </c>
      <c r="AA55" s="12" t="s">
        <v>309</v>
      </c>
      <c r="AB55" s="138"/>
      <c r="AC55" s="63" t="s">
        <v>55</v>
      </c>
      <c r="AD55" s="26" t="s">
        <v>310</v>
      </c>
      <c r="AE55" s="26" t="s">
        <v>311</v>
      </c>
      <c r="AF55" s="52">
        <f t="shared" si="12"/>
        <v>0.52</v>
      </c>
      <c r="AG55" s="52"/>
      <c r="AH55" s="53"/>
      <c r="AI55" s="53"/>
      <c r="AJ55" s="65">
        <f t="shared" si="13"/>
        <v>0.75</v>
      </c>
      <c r="AK55" s="65"/>
      <c r="AL55" s="30"/>
      <c r="AM55" s="31"/>
      <c r="AN55" s="52">
        <f t="shared" si="14"/>
        <v>0.85</v>
      </c>
      <c r="AO55" s="52"/>
      <c r="AP55" s="53"/>
      <c r="AQ55" s="53"/>
      <c r="AR55" s="67">
        <f t="shared" si="15"/>
        <v>0.9</v>
      </c>
      <c r="AS55" s="139"/>
      <c r="AT55" s="140"/>
      <c r="AU55" s="141"/>
    </row>
    <row r="56" spans="1:47" s="58" customFormat="1" ht="235.7" customHeight="1">
      <c r="A56" s="188"/>
      <c r="B56" s="188"/>
      <c r="C56" s="188"/>
      <c r="D56" s="89">
        <v>2</v>
      </c>
      <c r="E56" s="42" t="s">
        <v>312</v>
      </c>
      <c r="F56" s="110">
        <v>0</v>
      </c>
      <c r="G56" s="42" t="s">
        <v>71</v>
      </c>
      <c r="H56" s="42" t="s">
        <v>50</v>
      </c>
      <c r="I56" s="136">
        <v>0</v>
      </c>
      <c r="J56" s="44">
        <f t="shared" si="61"/>
        <v>0</v>
      </c>
      <c r="K56" s="35" t="str">
        <f t="shared" si="62"/>
        <v/>
      </c>
      <c r="L56" s="142">
        <v>0</v>
      </c>
      <c r="M56" s="143">
        <f t="shared" si="63"/>
        <v>0</v>
      </c>
      <c r="N56" s="144" t="str">
        <f t="shared" si="64"/>
        <v/>
      </c>
      <c r="O56" s="136">
        <v>0</v>
      </c>
      <c r="P56" s="44">
        <f t="shared" si="65"/>
        <v>0</v>
      </c>
      <c r="Q56" s="35" t="str">
        <f t="shared" si="66"/>
        <v/>
      </c>
      <c r="R56" s="142">
        <v>0</v>
      </c>
      <c r="S56" s="143">
        <f t="shared" si="67"/>
        <v>0</v>
      </c>
      <c r="T56" s="47" t="str">
        <f t="shared" si="68"/>
        <v/>
      </c>
      <c r="U56" s="23">
        <f t="shared" ref="U56:U58" si="71">SUM(I56,L56,O56,R56)</f>
        <v>0</v>
      </c>
      <c r="V56" s="23">
        <f t="shared" ref="V56:V58" si="72">SUM(J56,M56,P56,S56)</f>
        <v>0</v>
      </c>
      <c r="W56" s="23">
        <f t="shared" si="69"/>
        <v>0</v>
      </c>
      <c r="X56" s="23">
        <f t="shared" si="70"/>
        <v>0</v>
      </c>
      <c r="Y56" s="42" t="s">
        <v>313</v>
      </c>
      <c r="Z56" s="42" t="s">
        <v>314</v>
      </c>
      <c r="AA56" s="42" t="s">
        <v>315</v>
      </c>
      <c r="AB56" s="145" t="s">
        <v>316</v>
      </c>
      <c r="AC56" s="70" t="s">
        <v>55</v>
      </c>
      <c r="AD56" s="71" t="s">
        <v>317</v>
      </c>
      <c r="AE56" s="71" t="s">
        <v>318</v>
      </c>
      <c r="AF56" s="52">
        <f t="shared" si="12"/>
        <v>0</v>
      </c>
      <c r="AG56" s="52"/>
      <c r="AH56" s="53"/>
      <c r="AI56" s="53"/>
      <c r="AJ56" s="54">
        <f t="shared" si="13"/>
        <v>0</v>
      </c>
      <c r="AK56" s="54"/>
      <c r="AL56" s="74"/>
      <c r="AM56" s="56"/>
      <c r="AN56" s="52">
        <f t="shared" si="14"/>
        <v>0</v>
      </c>
      <c r="AO56" s="52"/>
      <c r="AP56" s="53"/>
      <c r="AQ56" s="53"/>
      <c r="AR56" s="54">
        <f t="shared" si="15"/>
        <v>0</v>
      </c>
      <c r="AS56" s="146"/>
      <c r="AT56" s="56"/>
      <c r="AU56" s="56"/>
    </row>
    <row r="57" spans="1:47" s="58" customFormat="1" ht="200.45" customHeight="1">
      <c r="A57" s="188"/>
      <c r="B57" s="188"/>
      <c r="C57" s="188"/>
      <c r="D57" s="89">
        <v>3</v>
      </c>
      <c r="E57" s="42" t="s">
        <v>319</v>
      </c>
      <c r="F57" s="110">
        <v>0</v>
      </c>
      <c r="G57" s="42" t="s">
        <v>71</v>
      </c>
      <c r="H57" s="42" t="s">
        <v>50</v>
      </c>
      <c r="I57" s="136">
        <v>0</v>
      </c>
      <c r="J57" s="44">
        <f t="shared" si="61"/>
        <v>0</v>
      </c>
      <c r="K57" s="35" t="str">
        <f t="shared" si="62"/>
        <v/>
      </c>
      <c r="L57" s="142">
        <v>0</v>
      </c>
      <c r="M57" s="143">
        <f t="shared" si="63"/>
        <v>0</v>
      </c>
      <c r="N57" s="144" t="str">
        <f t="shared" si="64"/>
        <v/>
      </c>
      <c r="O57" s="136">
        <v>0</v>
      </c>
      <c r="P57" s="44">
        <f t="shared" si="65"/>
        <v>0</v>
      </c>
      <c r="Q57" s="35" t="str">
        <f t="shared" si="66"/>
        <v/>
      </c>
      <c r="R57" s="142">
        <v>0</v>
      </c>
      <c r="S57" s="143">
        <f t="shared" si="67"/>
        <v>0</v>
      </c>
      <c r="T57" s="47" t="str">
        <f t="shared" si="68"/>
        <v/>
      </c>
      <c r="U57" s="23">
        <f t="shared" si="71"/>
        <v>0</v>
      </c>
      <c r="V57" s="23">
        <f t="shared" si="72"/>
        <v>0</v>
      </c>
      <c r="W57" s="23">
        <f t="shared" si="69"/>
        <v>0</v>
      </c>
      <c r="X57" s="23">
        <f t="shared" si="70"/>
        <v>0</v>
      </c>
      <c r="Y57" s="42" t="s">
        <v>320</v>
      </c>
      <c r="Z57" s="42" t="s">
        <v>321</v>
      </c>
      <c r="AA57" s="42" t="s">
        <v>322</v>
      </c>
      <c r="AB57" s="42" t="s">
        <v>323</v>
      </c>
      <c r="AC57" s="70" t="s">
        <v>208</v>
      </c>
      <c r="AD57" s="71"/>
      <c r="AE57" s="71" t="s">
        <v>324</v>
      </c>
      <c r="AF57" s="52">
        <f t="shared" si="12"/>
        <v>0</v>
      </c>
      <c r="AG57" s="52"/>
      <c r="AH57" s="53"/>
      <c r="AI57" s="53"/>
      <c r="AJ57" s="54">
        <f t="shared" si="13"/>
        <v>0</v>
      </c>
      <c r="AK57" s="147"/>
      <c r="AL57" s="148"/>
      <c r="AM57" s="56"/>
      <c r="AN57" s="52"/>
      <c r="AO57" s="52"/>
      <c r="AP57" s="53"/>
      <c r="AQ57" s="53"/>
      <c r="AR57" s="54"/>
      <c r="AS57" s="146"/>
      <c r="AT57" s="56"/>
      <c r="AU57" s="56"/>
    </row>
    <row r="58" spans="1:47" ht="99.95" customHeight="1">
      <c r="A58" s="188"/>
      <c r="B58" s="188"/>
      <c r="C58" s="188"/>
      <c r="D58" s="31"/>
      <c r="E58" s="12" t="s">
        <v>325</v>
      </c>
      <c r="F58" s="79">
        <v>0</v>
      </c>
      <c r="G58" s="12"/>
      <c r="H58" s="12"/>
      <c r="I58" s="128">
        <v>0</v>
      </c>
      <c r="J58" s="16">
        <f t="shared" si="61"/>
        <v>0</v>
      </c>
      <c r="K58" s="35" t="str">
        <f t="shared" si="62"/>
        <v/>
      </c>
      <c r="L58" s="149">
        <v>0</v>
      </c>
      <c r="M58" s="19">
        <f t="shared" si="63"/>
        <v>0</v>
      </c>
      <c r="N58" s="20" t="str">
        <f t="shared" si="64"/>
        <v/>
      </c>
      <c r="O58" s="128">
        <v>0</v>
      </c>
      <c r="P58" s="16">
        <f t="shared" si="65"/>
        <v>0</v>
      </c>
      <c r="Q58" s="35" t="str">
        <f t="shared" si="66"/>
        <v/>
      </c>
      <c r="R58" s="149">
        <v>0</v>
      </c>
      <c r="S58" s="19">
        <f t="shared" si="67"/>
        <v>0</v>
      </c>
      <c r="T58" s="20" t="str">
        <f t="shared" si="68"/>
        <v/>
      </c>
      <c r="U58" s="21">
        <f t="shared" si="71"/>
        <v>0</v>
      </c>
      <c r="V58" s="130">
        <f t="shared" si="72"/>
        <v>0</v>
      </c>
      <c r="W58" s="23">
        <f t="shared" si="69"/>
        <v>0</v>
      </c>
      <c r="X58" s="23">
        <f t="shared" si="70"/>
        <v>0</v>
      </c>
      <c r="Y58" s="63"/>
      <c r="Z58" s="63"/>
      <c r="AA58" s="150"/>
      <c r="AB58" s="63"/>
      <c r="AC58" s="63"/>
      <c r="AD58" s="26"/>
      <c r="AE58" s="26"/>
      <c r="AF58" s="87">
        <f t="shared" si="12"/>
        <v>0</v>
      </c>
      <c r="AG58" s="87"/>
      <c r="AH58" s="53"/>
      <c r="AI58" s="53"/>
      <c r="AJ58" s="88">
        <f t="shared" si="13"/>
        <v>0</v>
      </c>
      <c r="AK58" s="88"/>
      <c r="AL58" s="77"/>
      <c r="AM58" s="77"/>
      <c r="AN58" s="87">
        <f t="shared" ref="AN58:AN60" si="73">O58</f>
        <v>0</v>
      </c>
      <c r="AO58" s="87"/>
      <c r="AP58" s="53"/>
      <c r="AQ58" s="53"/>
      <c r="AR58" s="88">
        <f t="shared" ref="AR58:AR60" si="74">R58</f>
        <v>0</v>
      </c>
      <c r="AS58" s="132"/>
      <c r="AT58" s="77"/>
      <c r="AU58" s="77"/>
    </row>
    <row r="59" spans="1:47" ht="77.45" customHeight="1">
      <c r="A59" s="186"/>
      <c r="B59" s="186"/>
      <c r="C59" s="39" t="s">
        <v>115</v>
      </c>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f t="shared" si="12"/>
        <v>0</v>
      </c>
      <c r="AG59" s="187"/>
      <c r="AH59" s="187"/>
      <c r="AI59" s="187"/>
      <c r="AJ59" s="187">
        <f t="shared" si="13"/>
        <v>0</v>
      </c>
      <c r="AK59" s="187"/>
      <c r="AL59" s="187"/>
      <c r="AM59" s="187"/>
      <c r="AN59" s="187">
        <f t="shared" si="73"/>
        <v>0</v>
      </c>
      <c r="AO59" s="187"/>
      <c r="AP59" s="187"/>
      <c r="AQ59" s="187"/>
      <c r="AR59" s="187">
        <f t="shared" si="74"/>
        <v>0</v>
      </c>
      <c r="AS59" s="187"/>
      <c r="AT59" s="187"/>
      <c r="AU59" s="187"/>
    </row>
    <row r="60" spans="1:47" ht="107.25" customHeight="1">
      <c r="A60" s="31" t="s">
        <v>303</v>
      </c>
      <c r="B60" s="31" t="s">
        <v>304</v>
      </c>
      <c r="C60" s="31" t="s">
        <v>326</v>
      </c>
      <c r="D60" s="31"/>
      <c r="E60" s="12" t="s">
        <v>327</v>
      </c>
      <c r="F60" s="79">
        <v>0.06</v>
      </c>
      <c r="G60" s="12" t="s">
        <v>71</v>
      </c>
      <c r="H60" s="12" t="s">
        <v>79</v>
      </c>
      <c r="I60" s="151">
        <v>0.05</v>
      </c>
      <c r="J60" s="152">
        <f>AG60</f>
        <v>0</v>
      </c>
      <c r="K60" s="97">
        <f>IF(ISERROR(J60/I60),"",(J60/I60))</f>
        <v>0</v>
      </c>
      <c r="L60" s="153">
        <v>0.25</v>
      </c>
      <c r="M60" s="63">
        <f>AK60</f>
        <v>0</v>
      </c>
      <c r="N60" s="98">
        <f>IF(ISERROR(M60/L60),"",(M60/L60))</f>
        <v>0</v>
      </c>
      <c r="O60" s="151">
        <v>0.5</v>
      </c>
      <c r="P60" s="152">
        <f>AO60</f>
        <v>0</v>
      </c>
      <c r="Q60" s="97">
        <f>IF(ISERROR(P60/O60),"",(P60/O60))</f>
        <v>0</v>
      </c>
      <c r="R60" s="153">
        <v>0.8</v>
      </c>
      <c r="S60" s="63">
        <f>AS60</f>
        <v>0</v>
      </c>
      <c r="T60" s="98">
        <f>IF(ISERROR(S60/R60),"",(S60/R60))</f>
        <v>0</v>
      </c>
      <c r="U60" s="23">
        <f>R60</f>
        <v>0.8</v>
      </c>
      <c r="V60" s="23">
        <f>P60</f>
        <v>0</v>
      </c>
      <c r="W60" s="23">
        <f>IF((IF(ISERROR(V60/U60),0,(V60/U60)))&gt;1,1,(IF(ISERROR(V60/U60),0,(V60/U60))))</f>
        <v>0</v>
      </c>
      <c r="X60" s="23">
        <f>F60*W60</f>
        <v>0</v>
      </c>
      <c r="Y60" s="64" t="s">
        <v>328</v>
      </c>
      <c r="Z60" s="64" t="s">
        <v>329</v>
      </c>
      <c r="AA60" s="154" t="s">
        <v>301</v>
      </c>
      <c r="AB60" s="154" t="s">
        <v>295</v>
      </c>
      <c r="AC60" s="63" t="s">
        <v>55</v>
      </c>
      <c r="AD60" s="155" t="s">
        <v>330</v>
      </c>
      <c r="AE60" s="26" t="s">
        <v>331</v>
      </c>
      <c r="AF60" s="134">
        <f t="shared" si="12"/>
        <v>0.05</v>
      </c>
      <c r="AG60" s="87"/>
      <c r="AH60" s="53"/>
      <c r="AI60" s="53"/>
      <c r="AJ60" s="67">
        <f t="shared" si="13"/>
        <v>0.25</v>
      </c>
      <c r="AK60" s="88"/>
      <c r="AL60" s="77"/>
      <c r="AM60" s="77"/>
      <c r="AN60" s="134">
        <f t="shared" si="73"/>
        <v>0.5</v>
      </c>
      <c r="AO60" s="87"/>
      <c r="AP60" s="53"/>
      <c r="AQ60" s="53"/>
      <c r="AR60" s="67">
        <f t="shared" si="74"/>
        <v>0.8</v>
      </c>
      <c r="AS60" s="132"/>
      <c r="AT60" s="77"/>
      <c r="AU60" s="77"/>
    </row>
    <row r="61" spans="1:47" ht="12.75" customHeight="1">
      <c r="F61" s="156">
        <f>SUM(F12:F60)</f>
        <v>1.0000000000000007</v>
      </c>
      <c r="AO61" s="157"/>
      <c r="AP61" s="157"/>
      <c r="AQ61" s="157"/>
    </row>
  </sheetData>
  <sheetProtection selectLockedCells="1" selectUnlockedCells="1"/>
  <mergeCells count="79">
    <mergeCell ref="A1:E3"/>
    <mergeCell ref="F1:AC1"/>
    <mergeCell ref="F2:AC2"/>
    <mergeCell ref="F3:AC3"/>
    <mergeCell ref="A4:E4"/>
    <mergeCell ref="F4:AC4"/>
    <mergeCell ref="F8:F11"/>
    <mergeCell ref="A5:E5"/>
    <mergeCell ref="F5:AC5"/>
    <mergeCell ref="A6:E6"/>
    <mergeCell ref="F6:AC6"/>
    <mergeCell ref="A7:E7"/>
    <mergeCell ref="F7:AC7"/>
    <mergeCell ref="A8:A11"/>
    <mergeCell ref="B8:B11"/>
    <mergeCell ref="C8:C10"/>
    <mergeCell ref="D8:D11"/>
    <mergeCell ref="E8:E11"/>
    <mergeCell ref="G8:G11"/>
    <mergeCell ref="H8:H11"/>
    <mergeCell ref="I8:X8"/>
    <mergeCell ref="Y8:AE8"/>
    <mergeCell ref="I9:K9"/>
    <mergeCell ref="L9:N9"/>
    <mergeCell ref="O9:Q9"/>
    <mergeCell ref="R9:T9"/>
    <mergeCell ref="U9:W9"/>
    <mergeCell ref="AC9:AC11"/>
    <mergeCell ref="AD9:AD11"/>
    <mergeCell ref="N10:N11"/>
    <mergeCell ref="O10:O11"/>
    <mergeCell ref="P10:P11"/>
    <mergeCell ref="Q10:Q11"/>
    <mergeCell ref="A23:B23"/>
    <mergeCell ref="E23:AU23"/>
    <mergeCell ref="AB10:AB11"/>
    <mergeCell ref="AF10:AI10"/>
    <mergeCell ref="AJ10:AM10"/>
    <mergeCell ref="AN10:AQ10"/>
    <mergeCell ref="AR10:AU10"/>
    <mergeCell ref="A12:A14"/>
    <mergeCell ref="B12:B14"/>
    <mergeCell ref="C12:C14"/>
    <mergeCell ref="T10:T11"/>
    <mergeCell ref="U10:U11"/>
    <mergeCell ref="V10:V11"/>
    <mergeCell ref="W10:W11"/>
    <mergeCell ref="X10:X11"/>
    <mergeCell ref="Y9:Y11"/>
    <mergeCell ref="AA10:AA11"/>
    <mergeCell ref="A15:B15"/>
    <mergeCell ref="D15:AU15"/>
    <mergeCell ref="A16:A22"/>
    <mergeCell ref="B16:B22"/>
    <mergeCell ref="C16:C22"/>
    <mergeCell ref="R10:R11"/>
    <mergeCell ref="AE9:AE11"/>
    <mergeCell ref="I10:I11"/>
    <mergeCell ref="J10:J11"/>
    <mergeCell ref="K10:K11"/>
    <mergeCell ref="L10:L11"/>
    <mergeCell ref="M10:M11"/>
    <mergeCell ref="S10:S11"/>
    <mergeCell ref="Z9:Z11"/>
    <mergeCell ref="AA9:AB9"/>
    <mergeCell ref="A59:B59"/>
    <mergeCell ref="D59:AU59"/>
    <mergeCell ref="A24:A42"/>
    <mergeCell ref="B24:B42"/>
    <mergeCell ref="C24:C42"/>
    <mergeCell ref="D43:AU43"/>
    <mergeCell ref="A44:A53"/>
    <mergeCell ref="B44:B53"/>
    <mergeCell ref="C44:C53"/>
    <mergeCell ref="A54:B54"/>
    <mergeCell ref="D54:AU54"/>
    <mergeCell ref="A55:A58"/>
    <mergeCell ref="B55:B58"/>
    <mergeCell ref="C55:C58"/>
  </mergeCells>
  <conditionalFormatting sqref="Q24:Q32 Q21:Q22 K58:K60 K12:K15 Q12:Q15 K17 Q17 K21:K55">
    <cfRule type="cellIs" dxfId="263" priority="1" stopIfTrue="1" operator="between">
      <formula>0.9</formula>
      <formula>1.05</formula>
    </cfRule>
    <cfRule type="cellIs" dxfId="262" priority="2" stopIfTrue="1" operator="between">
      <formula>0.7</formula>
      <formula>0.8999</formula>
    </cfRule>
    <cfRule type="cellIs" dxfId="261" priority="3" stopIfTrue="1" operator="between">
      <formula>0</formula>
      <formula>0.6999</formula>
    </cfRule>
  </conditionalFormatting>
  <conditionalFormatting sqref="K41:K42 K33:K39">
    <cfRule type="cellIs" dxfId="260" priority="4" stopIfTrue="1" operator="between">
      <formula>0.9</formula>
      <formula>1.05</formula>
    </cfRule>
    <cfRule type="cellIs" dxfId="259" priority="5" stopIfTrue="1" operator="between">
      <formula>0.7</formula>
      <formula>0.8999</formula>
    </cfRule>
    <cfRule type="cellIs" dxfId="258" priority="6" stopIfTrue="1" operator="between">
      <formula>0</formula>
      <formula>0.6999</formula>
    </cfRule>
  </conditionalFormatting>
  <conditionalFormatting sqref="K33:K39 K41:K51 K58:K60 K53:K55">
    <cfRule type="cellIs" dxfId="257" priority="7" stopIfTrue="1" operator="between">
      <formula>0.9</formula>
      <formula>1.05</formula>
    </cfRule>
    <cfRule type="cellIs" dxfId="256" priority="8" stopIfTrue="1" operator="between">
      <formula>0.7</formula>
      <formula>0.8999</formula>
    </cfRule>
    <cfRule type="cellIs" dxfId="255" priority="9" stopIfTrue="1" operator="between">
      <formula>0</formula>
      <formula>0.6999</formula>
    </cfRule>
  </conditionalFormatting>
  <conditionalFormatting sqref="N41:N51 N53:N60 N12:N39 T12:T32">
    <cfRule type="cellIs" dxfId="254" priority="10" stopIfTrue="1" operator="between">
      <formula>0.9</formula>
      <formula>1.05</formula>
    </cfRule>
    <cfRule type="cellIs" dxfId="253" priority="11" stopIfTrue="1" operator="between">
      <formula>0.7</formula>
      <formula>0.899</formula>
    </cfRule>
    <cfRule type="cellIs" dxfId="252" priority="12" stopIfTrue="1" operator="between">
      <formula>0</formula>
      <formula>0.6999</formula>
    </cfRule>
  </conditionalFormatting>
  <conditionalFormatting sqref="W59 W41:W47 W34:W39 W50:W51 W53:W55 W21:W32 W12:W17">
    <cfRule type="cellIs" dxfId="251" priority="13" stopIfTrue="1" operator="between">
      <formula>0.9</formula>
      <formula>1</formula>
    </cfRule>
    <cfRule type="cellIs" dxfId="250" priority="14" stopIfTrue="1" operator="between">
      <formula>0.7</formula>
      <formula>0.8999</formula>
    </cfRule>
    <cfRule type="cellIs" dxfId="249" priority="15" stopIfTrue="1" operator="between">
      <formula>0</formula>
      <formula>0.6999</formula>
    </cfRule>
  </conditionalFormatting>
  <conditionalFormatting sqref="Q41:Q42 Q33:Q39">
    <cfRule type="cellIs" dxfId="248" priority="16" stopIfTrue="1" operator="between">
      <formula>0.9</formula>
      <formula>1.05</formula>
    </cfRule>
    <cfRule type="cellIs" dxfId="247" priority="17" stopIfTrue="1" operator="between">
      <formula>0.7</formula>
      <formula>0.8999</formula>
    </cfRule>
    <cfRule type="cellIs" dxfId="246" priority="18" stopIfTrue="1" operator="between">
      <formula>0</formula>
      <formula>0.6999</formula>
    </cfRule>
  </conditionalFormatting>
  <conditionalFormatting sqref="Q41:Q42 Q33:Q39">
    <cfRule type="cellIs" dxfId="245" priority="19" stopIfTrue="1" operator="between">
      <formula>0.9</formula>
      <formula>1.05</formula>
    </cfRule>
    <cfRule type="cellIs" dxfId="244" priority="20" stopIfTrue="1" operator="between">
      <formula>0.7</formula>
      <formula>0.8999</formula>
    </cfRule>
    <cfRule type="cellIs" dxfId="243" priority="21" stopIfTrue="1" operator="between">
      <formula>0</formula>
      <formula>0.6999</formula>
    </cfRule>
  </conditionalFormatting>
  <conditionalFormatting sqref="Q53 Q44:Q51">
    <cfRule type="cellIs" dxfId="242" priority="22" stopIfTrue="1" operator="between">
      <formula>0.9</formula>
      <formula>1.05</formula>
    </cfRule>
    <cfRule type="cellIs" dxfId="241" priority="23" stopIfTrue="1" operator="between">
      <formula>0.7</formula>
      <formula>0.8999</formula>
    </cfRule>
    <cfRule type="cellIs" dxfId="240" priority="24" stopIfTrue="1" operator="between">
      <formula>0</formula>
      <formula>0.6999</formula>
    </cfRule>
  </conditionalFormatting>
  <conditionalFormatting sqref="Q53 Q44:Q51">
    <cfRule type="cellIs" dxfId="239" priority="25" stopIfTrue="1" operator="between">
      <formula>0.9</formula>
      <formula>1.05</formula>
    </cfRule>
    <cfRule type="cellIs" dxfId="238" priority="26" stopIfTrue="1" operator="between">
      <formula>0.7</formula>
      <formula>0.8999</formula>
    </cfRule>
    <cfRule type="cellIs" dxfId="237" priority="27" stopIfTrue="1" operator="between">
      <formula>0</formula>
      <formula>0.6999</formula>
    </cfRule>
  </conditionalFormatting>
  <conditionalFormatting sqref="Q58 Q55">
    <cfRule type="cellIs" dxfId="236" priority="28" stopIfTrue="1" operator="between">
      <formula>0.9</formula>
      <formula>1.05</formula>
    </cfRule>
    <cfRule type="cellIs" dxfId="235" priority="29" stopIfTrue="1" operator="between">
      <formula>0.7</formula>
      <formula>0.8999</formula>
    </cfRule>
    <cfRule type="cellIs" dxfId="234" priority="30" stopIfTrue="1" operator="between">
      <formula>0</formula>
      <formula>0.6999</formula>
    </cfRule>
  </conditionalFormatting>
  <conditionalFormatting sqref="Q58 Q55">
    <cfRule type="cellIs" dxfId="233" priority="31" stopIfTrue="1" operator="between">
      <formula>0.9</formula>
      <formula>1.05</formula>
    </cfRule>
    <cfRule type="cellIs" dxfId="232" priority="32" stopIfTrue="1" operator="between">
      <formula>0.7</formula>
      <formula>0.8999</formula>
    </cfRule>
    <cfRule type="cellIs" dxfId="231" priority="33" stopIfTrue="1" operator="between">
      <formula>0</formula>
      <formula>0.6999</formula>
    </cfRule>
  </conditionalFormatting>
  <conditionalFormatting sqref="Q60">
    <cfRule type="cellIs" dxfId="230" priority="34" stopIfTrue="1" operator="between">
      <formula>0.9</formula>
      <formula>1.05</formula>
    </cfRule>
    <cfRule type="cellIs" dxfId="229" priority="35" stopIfTrue="1" operator="between">
      <formula>0.7</formula>
      <formula>0.8999</formula>
    </cfRule>
    <cfRule type="cellIs" dxfId="228" priority="36" stopIfTrue="1" operator="between">
      <formula>0</formula>
      <formula>0.6999</formula>
    </cfRule>
  </conditionalFormatting>
  <conditionalFormatting sqref="Q60">
    <cfRule type="cellIs" dxfId="227" priority="37" stopIfTrue="1" operator="between">
      <formula>0.9</formula>
      <formula>1.05</formula>
    </cfRule>
    <cfRule type="cellIs" dxfId="226" priority="38" stopIfTrue="1" operator="between">
      <formula>0.7</formula>
      <formula>0.8999</formula>
    </cfRule>
    <cfRule type="cellIs" dxfId="225" priority="39" stopIfTrue="1" operator="between">
      <formula>0</formula>
      <formula>0.6999</formula>
    </cfRule>
  </conditionalFormatting>
  <conditionalFormatting sqref="T33:T39 T41:T51 T53:T60">
    <cfRule type="cellIs" dxfId="224" priority="40" stopIfTrue="1" operator="between">
      <formula>0.9</formula>
      <formula>1.05</formula>
    </cfRule>
    <cfRule type="cellIs" dxfId="223" priority="41" stopIfTrue="1" operator="between">
      <formula>0.7</formula>
      <formula>0.899</formula>
    </cfRule>
    <cfRule type="cellIs" dxfId="222" priority="42" stopIfTrue="1" operator="between">
      <formula>0</formula>
      <formula>0.6999</formula>
    </cfRule>
  </conditionalFormatting>
  <conditionalFormatting sqref="W33">
    <cfRule type="cellIs" dxfId="221" priority="43" stopIfTrue="1" operator="between">
      <formula>0.9</formula>
      <formula>1</formula>
    </cfRule>
    <cfRule type="cellIs" dxfId="220" priority="44" stopIfTrue="1" operator="between">
      <formula>0.7</formula>
      <formula>0.8999</formula>
    </cfRule>
    <cfRule type="cellIs" dxfId="219" priority="45" stopIfTrue="1" operator="between">
      <formula>0</formula>
      <formula>0.6999</formula>
    </cfRule>
  </conditionalFormatting>
  <conditionalFormatting sqref="K40">
    <cfRule type="cellIs" dxfId="218" priority="46" stopIfTrue="1" operator="between">
      <formula>0.9</formula>
      <formula>1.05</formula>
    </cfRule>
    <cfRule type="cellIs" dxfId="217" priority="47" stopIfTrue="1" operator="between">
      <formula>0.7</formula>
      <formula>0.8999</formula>
    </cfRule>
    <cfRule type="cellIs" dxfId="216" priority="48" stopIfTrue="1" operator="between">
      <formula>0</formula>
      <formula>0.6999</formula>
    </cfRule>
  </conditionalFormatting>
  <conditionalFormatting sqref="K40">
    <cfRule type="cellIs" dxfId="215" priority="49" stopIfTrue="1" operator="between">
      <formula>0.9</formula>
      <formula>1.05</formula>
    </cfRule>
    <cfRule type="cellIs" dxfId="214" priority="50" stopIfTrue="1" operator="between">
      <formula>0.7</formula>
      <formula>0.8999</formula>
    </cfRule>
    <cfRule type="cellIs" dxfId="213" priority="51" stopIfTrue="1" operator="between">
      <formula>0</formula>
      <formula>0.6999</formula>
    </cfRule>
  </conditionalFormatting>
  <conditionalFormatting sqref="N40">
    <cfRule type="cellIs" dxfId="212" priority="52" stopIfTrue="1" operator="between">
      <formula>0.9</formula>
      <formula>1.05</formula>
    </cfRule>
    <cfRule type="cellIs" dxfId="211" priority="53" stopIfTrue="1" operator="between">
      <formula>0.7</formula>
      <formula>0.899</formula>
    </cfRule>
    <cfRule type="cellIs" dxfId="210" priority="54" stopIfTrue="1" operator="between">
      <formula>0</formula>
      <formula>0.6999</formula>
    </cfRule>
  </conditionalFormatting>
  <conditionalFormatting sqref="W40">
    <cfRule type="cellIs" dxfId="209" priority="55" stopIfTrue="1" operator="between">
      <formula>0.9</formula>
      <formula>1</formula>
    </cfRule>
    <cfRule type="cellIs" dxfId="208" priority="56" stopIfTrue="1" operator="between">
      <formula>0.7</formula>
      <formula>0.8999</formula>
    </cfRule>
    <cfRule type="cellIs" dxfId="207" priority="57" stopIfTrue="1" operator="between">
      <formula>0</formula>
      <formula>0.6999</formula>
    </cfRule>
  </conditionalFormatting>
  <conditionalFormatting sqref="Q40">
    <cfRule type="cellIs" dxfId="206" priority="58" stopIfTrue="1" operator="between">
      <formula>0.9</formula>
      <formula>1.05</formula>
    </cfRule>
    <cfRule type="cellIs" dxfId="205" priority="59" stopIfTrue="1" operator="between">
      <formula>0.7</formula>
      <formula>0.8999</formula>
    </cfRule>
    <cfRule type="cellIs" dxfId="204" priority="60" stopIfTrue="1" operator="between">
      <formula>0</formula>
      <formula>0.6999</formula>
    </cfRule>
  </conditionalFormatting>
  <conditionalFormatting sqref="Q40">
    <cfRule type="cellIs" dxfId="203" priority="61" stopIfTrue="1" operator="between">
      <formula>0.9</formula>
      <formula>1.05</formula>
    </cfRule>
    <cfRule type="cellIs" dxfId="202" priority="62" stopIfTrue="1" operator="between">
      <formula>0.7</formula>
      <formula>0.8999</formula>
    </cfRule>
    <cfRule type="cellIs" dxfId="201" priority="63" stopIfTrue="1" operator="between">
      <formula>0</formula>
      <formula>0.6999</formula>
    </cfRule>
  </conditionalFormatting>
  <conditionalFormatting sqref="T40">
    <cfRule type="cellIs" dxfId="200" priority="64" stopIfTrue="1" operator="between">
      <formula>0.9</formula>
      <formula>1.05</formula>
    </cfRule>
    <cfRule type="cellIs" dxfId="199" priority="65" stopIfTrue="1" operator="between">
      <formula>0.7</formula>
      <formula>0.899</formula>
    </cfRule>
    <cfRule type="cellIs" dxfId="198" priority="66" stopIfTrue="1" operator="between">
      <formula>0</formula>
      <formula>0.6999</formula>
    </cfRule>
  </conditionalFormatting>
  <conditionalFormatting sqref="K52">
    <cfRule type="cellIs" dxfId="197" priority="67" stopIfTrue="1" operator="between">
      <formula>0.9</formula>
      <formula>1.05</formula>
    </cfRule>
    <cfRule type="cellIs" dxfId="196" priority="68" stopIfTrue="1" operator="between">
      <formula>0.7</formula>
      <formula>0.8999</formula>
    </cfRule>
    <cfRule type="cellIs" dxfId="195" priority="69" stopIfTrue="1" operator="between">
      <formula>0</formula>
      <formula>0.6999</formula>
    </cfRule>
  </conditionalFormatting>
  <conditionalFormatting sqref="K52">
    <cfRule type="cellIs" dxfId="194" priority="70" stopIfTrue="1" operator="between">
      <formula>0.9</formula>
      <formula>1.05</formula>
    </cfRule>
    <cfRule type="cellIs" dxfId="193" priority="71" stopIfTrue="1" operator="between">
      <formula>0.7</formula>
      <formula>0.8999</formula>
    </cfRule>
    <cfRule type="cellIs" dxfId="192" priority="72" stopIfTrue="1" operator="between">
      <formula>0</formula>
      <formula>0.6999</formula>
    </cfRule>
  </conditionalFormatting>
  <conditionalFormatting sqref="N52">
    <cfRule type="cellIs" dxfId="191" priority="73" stopIfTrue="1" operator="between">
      <formula>0.9</formula>
      <formula>1.05</formula>
    </cfRule>
    <cfRule type="cellIs" dxfId="190" priority="74" stopIfTrue="1" operator="between">
      <formula>0.7</formula>
      <formula>0.899</formula>
    </cfRule>
    <cfRule type="cellIs" dxfId="189" priority="75" stopIfTrue="1" operator="between">
      <formula>0</formula>
      <formula>0.6999</formula>
    </cfRule>
  </conditionalFormatting>
  <conditionalFormatting sqref="W52">
    <cfRule type="cellIs" dxfId="188" priority="76" stopIfTrue="1" operator="between">
      <formula>0.9</formula>
      <formula>1</formula>
    </cfRule>
    <cfRule type="cellIs" dxfId="187" priority="77" stopIfTrue="1" operator="between">
      <formula>0.7</formula>
      <formula>0.8999</formula>
    </cfRule>
    <cfRule type="cellIs" dxfId="186" priority="78" stopIfTrue="1" operator="between">
      <formula>0</formula>
      <formula>0.6999</formula>
    </cfRule>
  </conditionalFormatting>
  <conditionalFormatting sqref="Q52">
    <cfRule type="cellIs" dxfId="185" priority="79" stopIfTrue="1" operator="between">
      <formula>0.9</formula>
      <formula>1.05</formula>
    </cfRule>
    <cfRule type="cellIs" dxfId="184" priority="80" stopIfTrue="1" operator="between">
      <formula>0.7</formula>
      <formula>0.8999</formula>
    </cfRule>
    <cfRule type="cellIs" dxfId="183" priority="81" stopIfTrue="1" operator="between">
      <formula>0</formula>
      <formula>0.6999</formula>
    </cfRule>
  </conditionalFormatting>
  <conditionalFormatting sqref="Q52">
    <cfRule type="cellIs" dxfId="182" priority="82" stopIfTrue="1" operator="between">
      <formula>0.9</formula>
      <formula>1.05</formula>
    </cfRule>
    <cfRule type="cellIs" dxfId="181" priority="83" stopIfTrue="1" operator="between">
      <formula>0.7</formula>
      <formula>0.8999</formula>
    </cfRule>
    <cfRule type="cellIs" dxfId="180" priority="84" stopIfTrue="1" operator="between">
      <formula>0</formula>
      <formula>0.6999</formula>
    </cfRule>
  </conditionalFormatting>
  <conditionalFormatting sqref="T52">
    <cfRule type="cellIs" dxfId="179" priority="85" stopIfTrue="1" operator="between">
      <formula>0.9</formula>
      <formula>1.05</formula>
    </cfRule>
    <cfRule type="cellIs" dxfId="178" priority="86" stopIfTrue="1" operator="between">
      <formula>0.7</formula>
      <formula>0.899</formula>
    </cfRule>
    <cfRule type="cellIs" dxfId="177" priority="87" stopIfTrue="1" operator="between">
      <formula>0</formula>
      <formula>0.6999</formula>
    </cfRule>
  </conditionalFormatting>
  <conditionalFormatting sqref="K16">
    <cfRule type="cellIs" dxfId="176" priority="88" stopIfTrue="1" operator="between">
      <formula>0.9</formula>
      <formula>1.05</formula>
    </cfRule>
    <cfRule type="cellIs" dxfId="175" priority="89" stopIfTrue="1" operator="between">
      <formula>0.7</formula>
      <formula>0.8999</formula>
    </cfRule>
    <cfRule type="cellIs" dxfId="174" priority="90" stopIfTrue="1" operator="between">
      <formula>0</formula>
      <formula>0.6999</formula>
    </cfRule>
  </conditionalFormatting>
  <conditionalFormatting sqref="Q16">
    <cfRule type="cellIs" dxfId="173" priority="91" stopIfTrue="1" operator="between">
      <formula>0.9</formula>
      <formula>1.05</formula>
    </cfRule>
    <cfRule type="cellIs" dxfId="172" priority="92" stopIfTrue="1" operator="between">
      <formula>0.7</formula>
      <formula>0.8999</formula>
    </cfRule>
    <cfRule type="cellIs" dxfId="171" priority="93" stopIfTrue="1" operator="between">
      <formula>0</formula>
      <formula>0.6999</formula>
    </cfRule>
  </conditionalFormatting>
  <conditionalFormatting sqref="K18">
    <cfRule type="cellIs" dxfId="170" priority="94" stopIfTrue="1" operator="between">
      <formula>0.9</formula>
      <formula>1.05</formula>
    </cfRule>
    <cfRule type="cellIs" dxfId="169" priority="95" stopIfTrue="1" operator="between">
      <formula>0.7</formula>
      <formula>0.8999</formula>
    </cfRule>
    <cfRule type="cellIs" dxfId="168" priority="96" stopIfTrue="1" operator="between">
      <formula>0</formula>
      <formula>0.6999</formula>
    </cfRule>
  </conditionalFormatting>
  <conditionalFormatting sqref="K19">
    <cfRule type="cellIs" dxfId="167" priority="97" stopIfTrue="1" operator="between">
      <formula>0.9</formula>
      <formula>1.05</formula>
    </cfRule>
    <cfRule type="cellIs" dxfId="166" priority="98" stopIfTrue="1" operator="between">
      <formula>0.7</formula>
      <formula>0.8999</formula>
    </cfRule>
    <cfRule type="cellIs" dxfId="165" priority="99" stopIfTrue="1" operator="between">
      <formula>0</formula>
      <formula>0.6999</formula>
    </cfRule>
  </conditionalFormatting>
  <conditionalFormatting sqref="K20">
    <cfRule type="cellIs" dxfId="164" priority="100" stopIfTrue="1" operator="between">
      <formula>0.9</formula>
      <formula>1.05</formula>
    </cfRule>
    <cfRule type="cellIs" dxfId="163" priority="101" stopIfTrue="1" operator="between">
      <formula>0.7</formula>
      <formula>0.8999</formula>
    </cfRule>
    <cfRule type="cellIs" dxfId="162" priority="102" stopIfTrue="1" operator="between">
      <formula>0</formula>
      <formula>0.6999</formula>
    </cfRule>
  </conditionalFormatting>
  <conditionalFormatting sqref="Q18">
    <cfRule type="cellIs" dxfId="161" priority="103" stopIfTrue="1" operator="between">
      <formula>0.9</formula>
      <formula>1.05</formula>
    </cfRule>
    <cfRule type="cellIs" dxfId="160" priority="104" stopIfTrue="1" operator="between">
      <formula>0.7</formula>
      <formula>0.8999</formula>
    </cfRule>
    <cfRule type="cellIs" dxfId="159" priority="105" stopIfTrue="1" operator="between">
      <formula>0</formula>
      <formula>0.6999</formula>
    </cfRule>
  </conditionalFormatting>
  <conditionalFormatting sqref="Q19">
    <cfRule type="cellIs" dxfId="158" priority="106" stopIfTrue="1" operator="between">
      <formula>0.9</formula>
      <formula>1.05</formula>
    </cfRule>
    <cfRule type="cellIs" dxfId="157" priority="107" stopIfTrue="1" operator="between">
      <formula>0.7</formula>
      <formula>0.8999</formula>
    </cfRule>
    <cfRule type="cellIs" dxfId="156" priority="108" stopIfTrue="1" operator="between">
      <formula>0</formula>
      <formula>0.6999</formula>
    </cfRule>
  </conditionalFormatting>
  <conditionalFormatting sqref="Q20">
    <cfRule type="cellIs" dxfId="155" priority="109" stopIfTrue="1" operator="between">
      <formula>0.9</formula>
      <formula>1.05</formula>
    </cfRule>
    <cfRule type="cellIs" dxfId="154" priority="110" stopIfTrue="1" operator="between">
      <formula>0.7</formula>
      <formula>0.8999</formula>
    </cfRule>
    <cfRule type="cellIs" dxfId="153" priority="111" stopIfTrue="1" operator="between">
      <formula>0</formula>
      <formula>0.6999</formula>
    </cfRule>
  </conditionalFormatting>
  <conditionalFormatting sqref="W18">
    <cfRule type="cellIs" dxfId="152" priority="112" stopIfTrue="1" operator="between">
      <formula>0.9</formula>
      <formula>1</formula>
    </cfRule>
    <cfRule type="cellIs" dxfId="151" priority="113" stopIfTrue="1" operator="between">
      <formula>0.7</formula>
      <formula>0.8999</formula>
    </cfRule>
    <cfRule type="cellIs" dxfId="150" priority="114" stopIfTrue="1" operator="between">
      <formula>0</formula>
      <formula>0.6999</formula>
    </cfRule>
  </conditionalFormatting>
  <conditionalFormatting sqref="W19">
    <cfRule type="cellIs" dxfId="149" priority="115" stopIfTrue="1" operator="between">
      <formula>0.9</formula>
      <formula>1</formula>
    </cfRule>
    <cfRule type="cellIs" dxfId="148" priority="116" stopIfTrue="1" operator="between">
      <formula>0.7</formula>
      <formula>0.8999</formula>
    </cfRule>
    <cfRule type="cellIs" dxfId="147" priority="117" stopIfTrue="1" operator="between">
      <formula>0</formula>
      <formula>0.6999</formula>
    </cfRule>
  </conditionalFormatting>
  <conditionalFormatting sqref="W20">
    <cfRule type="cellIs" dxfId="146" priority="118" stopIfTrue="1" operator="between">
      <formula>0.9</formula>
      <formula>1</formula>
    </cfRule>
    <cfRule type="cellIs" dxfId="145" priority="119" stopIfTrue="1" operator="between">
      <formula>0.7</formula>
      <formula>0.8999</formula>
    </cfRule>
    <cfRule type="cellIs" dxfId="144" priority="120" stopIfTrue="1" operator="between">
      <formula>0</formula>
      <formula>0.6999</formula>
    </cfRule>
  </conditionalFormatting>
  <conditionalFormatting sqref="W48">
    <cfRule type="cellIs" dxfId="143" priority="121" stopIfTrue="1" operator="between">
      <formula>0.9</formula>
      <formula>1</formula>
    </cfRule>
    <cfRule type="cellIs" dxfId="142" priority="122" stopIfTrue="1" operator="between">
      <formula>0.7</formula>
      <formula>0.8999</formula>
    </cfRule>
    <cfRule type="cellIs" dxfId="141" priority="123" stopIfTrue="1" operator="between">
      <formula>0</formula>
      <formula>0.6999</formula>
    </cfRule>
  </conditionalFormatting>
  <conditionalFormatting sqref="W49">
    <cfRule type="cellIs" dxfId="140" priority="124" stopIfTrue="1" operator="between">
      <formula>0.9</formula>
      <formula>1</formula>
    </cfRule>
    <cfRule type="cellIs" dxfId="139" priority="125" stopIfTrue="1" operator="between">
      <formula>0.7</formula>
      <formula>0.8999</formula>
    </cfRule>
    <cfRule type="cellIs" dxfId="138" priority="126" stopIfTrue="1" operator="between">
      <formula>0</formula>
      <formula>0.6999</formula>
    </cfRule>
  </conditionalFormatting>
  <conditionalFormatting sqref="K56">
    <cfRule type="cellIs" dxfId="137" priority="127" stopIfTrue="1" operator="between">
      <formula>0.9</formula>
      <formula>1.05</formula>
    </cfRule>
    <cfRule type="cellIs" dxfId="136" priority="128" stopIfTrue="1" operator="between">
      <formula>0.7</formula>
      <formula>0.8999</formula>
    </cfRule>
    <cfRule type="cellIs" dxfId="135" priority="129" stopIfTrue="1" operator="between">
      <formula>0</formula>
      <formula>0.6999</formula>
    </cfRule>
  </conditionalFormatting>
  <conditionalFormatting sqref="K56">
    <cfRule type="cellIs" dxfId="134" priority="130" stopIfTrue="1" operator="between">
      <formula>0.9</formula>
      <formula>1.05</formula>
    </cfRule>
    <cfRule type="cellIs" dxfId="133" priority="131" stopIfTrue="1" operator="between">
      <formula>0.7</formula>
      <formula>0.8999</formula>
    </cfRule>
    <cfRule type="cellIs" dxfId="132" priority="132" stopIfTrue="1" operator="between">
      <formula>0</formula>
      <formula>0.6999</formula>
    </cfRule>
  </conditionalFormatting>
  <conditionalFormatting sqref="K57">
    <cfRule type="cellIs" dxfId="131" priority="133" stopIfTrue="1" operator="between">
      <formula>0.9</formula>
      <formula>1.05</formula>
    </cfRule>
    <cfRule type="cellIs" dxfId="130" priority="134" stopIfTrue="1" operator="between">
      <formula>0.7</formula>
      <formula>0.8999</formula>
    </cfRule>
    <cfRule type="cellIs" dxfId="129" priority="135" stopIfTrue="1" operator="between">
      <formula>0</formula>
      <formula>0.6999</formula>
    </cfRule>
  </conditionalFormatting>
  <conditionalFormatting sqref="K57">
    <cfRule type="cellIs" dxfId="128" priority="136" stopIfTrue="1" operator="between">
      <formula>0.9</formula>
      <formula>1.05</formula>
    </cfRule>
    <cfRule type="cellIs" dxfId="127" priority="137" stopIfTrue="1" operator="between">
      <formula>0.7</formula>
      <formula>0.8999</formula>
    </cfRule>
    <cfRule type="cellIs" dxfId="126" priority="138" stopIfTrue="1" operator="between">
      <formula>0</formula>
      <formula>0.6999</formula>
    </cfRule>
  </conditionalFormatting>
  <conditionalFormatting sqref="Q56">
    <cfRule type="cellIs" dxfId="125" priority="139" stopIfTrue="1" operator="between">
      <formula>0.9</formula>
      <formula>1.05</formula>
    </cfRule>
    <cfRule type="cellIs" dxfId="124" priority="140" stopIfTrue="1" operator="between">
      <formula>0.7</formula>
      <formula>0.8999</formula>
    </cfRule>
    <cfRule type="cellIs" dxfId="123" priority="141" stopIfTrue="1" operator="between">
      <formula>0</formula>
      <formula>0.6999</formula>
    </cfRule>
  </conditionalFormatting>
  <conditionalFormatting sqref="Q56">
    <cfRule type="cellIs" dxfId="122" priority="142" stopIfTrue="1" operator="between">
      <formula>0.9</formula>
      <formula>1.05</formula>
    </cfRule>
    <cfRule type="cellIs" dxfId="121" priority="143" stopIfTrue="1" operator="between">
      <formula>0.7</formula>
      <formula>0.8999</formula>
    </cfRule>
    <cfRule type="cellIs" dxfId="120" priority="144" stopIfTrue="1" operator="between">
      <formula>0</formula>
      <formula>0.6999</formula>
    </cfRule>
  </conditionalFormatting>
  <conditionalFormatting sqref="Q57">
    <cfRule type="cellIs" dxfId="119" priority="145" stopIfTrue="1" operator="between">
      <formula>0.9</formula>
      <formula>1.05</formula>
    </cfRule>
    <cfRule type="cellIs" dxfId="118" priority="146" stopIfTrue="1" operator="between">
      <formula>0.7</formula>
      <formula>0.8999</formula>
    </cfRule>
    <cfRule type="cellIs" dxfId="117" priority="147" stopIfTrue="1" operator="between">
      <formula>0</formula>
      <formula>0.6999</formula>
    </cfRule>
  </conditionalFormatting>
  <conditionalFormatting sqref="Q57">
    <cfRule type="cellIs" dxfId="116" priority="148" stopIfTrue="1" operator="between">
      <formula>0.9</formula>
      <formula>1.05</formula>
    </cfRule>
    <cfRule type="cellIs" dxfId="115" priority="149" stopIfTrue="1" operator="between">
      <formula>0.7</formula>
      <formula>0.8999</formula>
    </cfRule>
    <cfRule type="cellIs" dxfId="114" priority="150" stopIfTrue="1" operator="between">
      <formula>0</formula>
      <formula>0.6999</formula>
    </cfRule>
  </conditionalFormatting>
  <conditionalFormatting sqref="W56">
    <cfRule type="cellIs" dxfId="113" priority="151" stopIfTrue="1" operator="between">
      <formula>0.9</formula>
      <formula>1</formula>
    </cfRule>
    <cfRule type="cellIs" dxfId="112" priority="152" stopIfTrue="1" operator="between">
      <formula>0.7</formula>
      <formula>0.8999</formula>
    </cfRule>
    <cfRule type="cellIs" dxfId="111" priority="153" stopIfTrue="1" operator="between">
      <formula>0</formula>
      <formula>0.6999</formula>
    </cfRule>
  </conditionalFormatting>
  <conditionalFormatting sqref="W57">
    <cfRule type="cellIs" dxfId="110" priority="154" stopIfTrue="1" operator="between">
      <formula>0.9</formula>
      <formula>1</formula>
    </cfRule>
    <cfRule type="cellIs" dxfId="109" priority="155" stopIfTrue="1" operator="between">
      <formula>0.7</formula>
      <formula>0.8999</formula>
    </cfRule>
    <cfRule type="cellIs" dxfId="108" priority="156" stopIfTrue="1" operator="between">
      <formula>0</formula>
      <formula>0.6999</formula>
    </cfRule>
  </conditionalFormatting>
  <conditionalFormatting sqref="W58">
    <cfRule type="cellIs" dxfId="107" priority="157" stopIfTrue="1" operator="between">
      <formula>0.9</formula>
      <formula>1</formula>
    </cfRule>
    <cfRule type="cellIs" dxfId="106" priority="158" stopIfTrue="1" operator="between">
      <formula>0.7</formula>
      <formula>0.8999</formula>
    </cfRule>
    <cfRule type="cellIs" dxfId="105" priority="159" stopIfTrue="1" operator="between">
      <formula>0</formula>
      <formula>0.6999</formula>
    </cfRule>
  </conditionalFormatting>
  <conditionalFormatting sqref="W60">
    <cfRule type="cellIs" dxfId="104" priority="160" stopIfTrue="1" operator="between">
      <formula>0.9</formula>
      <formula>1</formula>
    </cfRule>
    <cfRule type="cellIs" dxfId="103" priority="161" stopIfTrue="1" operator="between">
      <formula>0.7</formula>
      <formula>0.8999</formula>
    </cfRule>
    <cfRule type="cellIs" dxfId="102" priority="162" stopIfTrue="1" operator="between">
      <formula>0</formula>
      <formula>0.6999</formula>
    </cfRule>
  </conditionalFormatting>
  <pageMargins left="0.78749999999999998" right="0.59027777777777779" top="1.0527777777777778" bottom="1.0527777777777778" header="0.78749999999999998" footer="0.78749999999999998"/>
  <pageSetup scale="43" orientation="landscape" useFirstPageNumber="1" horizontalDpi="300" verticalDpi="300"/>
  <headerFooter alignWithMargins="0">
    <oddHeader>&amp;C&amp;"Times New Roman,Normal"&amp;12&amp;A</oddHeader>
    <oddFooter>&amp;C&amp;"Times New Roman,Normal"&amp;12Página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69"/>
  <sheetViews>
    <sheetView zoomScale="65" zoomScaleNormal="65" workbookViewId="0">
      <selection activeCell="E5" activeCellId="1" sqref="AI49 E5"/>
    </sheetView>
  </sheetViews>
  <sheetFormatPr baseColWidth="10" defaultColWidth="11.5703125" defaultRowHeight="12.75"/>
  <cols>
    <col min="2" max="2" width="23.42578125" customWidth="1"/>
    <col min="3" max="3" width="20.140625" customWidth="1"/>
    <col min="4" max="4" width="20.7109375" customWidth="1"/>
    <col min="5" max="5" width="19.28515625" customWidth="1"/>
    <col min="6" max="7" width="22.140625" customWidth="1"/>
    <col min="8" max="8" width="21.5703125" customWidth="1"/>
    <col min="9" max="9" width="17" customWidth="1"/>
    <col min="13" max="13" width="12.42578125" customWidth="1"/>
    <col min="14" max="14" width="48.5703125" customWidth="1"/>
    <col min="15" max="15" width="15.7109375" customWidth="1"/>
    <col min="16" max="16" width="14" customWidth="1"/>
    <col min="17" max="17" width="13.7109375" customWidth="1"/>
    <col min="18" max="18" width="15.42578125" customWidth="1"/>
    <col min="19" max="19" width="12.7109375" customWidth="1"/>
    <col min="20" max="20" width="14.7109375" customWidth="1"/>
  </cols>
  <sheetData>
    <row r="3" spans="2:20" ht="58.5" customHeight="1">
      <c r="B3" s="158"/>
      <c r="C3" s="159" t="s">
        <v>332</v>
      </c>
      <c r="D3" s="159" t="s">
        <v>333</v>
      </c>
      <c r="E3" s="159" t="s">
        <v>334</v>
      </c>
      <c r="F3" s="159" t="s">
        <v>335</v>
      </c>
      <c r="G3" s="159" t="s">
        <v>336</v>
      </c>
      <c r="H3" s="159" t="s">
        <v>337</v>
      </c>
      <c r="I3" s="159" t="s">
        <v>338</v>
      </c>
    </row>
    <row r="4" spans="2:20" ht="25.5" customHeight="1">
      <c r="B4" s="160" t="s">
        <v>339</v>
      </c>
      <c r="C4" s="161">
        <f>(SUMIF(Hoja1!$Q$12:$Q$14,"&gt;=0")/COUNTIF(Hoja1!$Q$12:$Q$14,"&gt;=0"))</f>
        <v>0</v>
      </c>
      <c r="D4" s="161">
        <f>(SUMIF(Hoja1!$Q$16:$Q$22,"&gt;=0")/COUNTIF(Hoja1!$Q$16:$Q$22,"&gt;=0"))</f>
        <v>0</v>
      </c>
      <c r="E4" s="161">
        <f>(SUMIF(Hoja1!$Q$24:$Q$42,"&gt;=0")/COUNTIF(Hoja1!$Q$24:$Q$42,"&gt;=0"))</f>
        <v>0</v>
      </c>
      <c r="F4" s="161">
        <f>(SUMIF(Hoja1!$Q$44:$Q$53,"&gt;=0")/COUNTIF(Hoja1!$Q$44:$Q$53,"&gt;=0"))</f>
        <v>0</v>
      </c>
      <c r="G4" s="161">
        <f>(SUMIF(Hoja1!$Q$55:$Q$58,"&gt;=0")/COUNTIF(Hoja1!$Q$55:$Q$58,"&gt;=0"))</f>
        <v>0</v>
      </c>
      <c r="H4" s="161">
        <f>IFERROR((SUMIF(Hoja1!$Q$60:$Q$60,"&gt;=0")/COUNTIF(Hoja1!$Q$60:$Q$60,"&gt;=0")),"")</f>
        <v>0</v>
      </c>
      <c r="I4" s="161">
        <f>IFERROR((SUMIF(Hoja1!$Q$12:$Q$60,"&gt;=0")/COUNTIF(Hoja1!$Q$12:$Q$60,"&gt;=0")),"")</f>
        <v>0</v>
      </c>
    </row>
    <row r="5" spans="2:20" ht="28.5" customHeight="1">
      <c r="B5" s="160" t="s">
        <v>340</v>
      </c>
      <c r="C5" s="161">
        <f>SUM(Hoja1!$X$12:$X$14)/SUM(Hoja1!$F$12:$F$14)</f>
        <v>0</v>
      </c>
      <c r="D5" s="161">
        <f>SUM(Hoja1!$X$16:$X$22)/SUM(Hoja1!$F$16:$F$22)</f>
        <v>0.10355765812573492</v>
      </c>
      <c r="E5" s="161">
        <f>SUM(Hoja1!$X$24:$X$42)/SUM(Hoja1!$F$24:$F$42)</f>
        <v>0</v>
      </c>
      <c r="F5" s="161">
        <f>SUM(Hoja1!$X$44:$X$53)/SUM(Hoja1!$F$44:$F$53)</f>
        <v>3.2407407407407406E-2</v>
      </c>
      <c r="G5" s="161">
        <f>SUM(Hoja1!$X$55:$X$58)/SUM(Hoja1!$F$55:$F$58)</f>
        <v>0</v>
      </c>
      <c r="H5" s="161">
        <f>SUM(Hoja1!$X$60:$X$60)/SUM(Hoja1!$F$60:$F$60)</f>
        <v>0</v>
      </c>
      <c r="I5" s="162">
        <f>Hoja1!X10</f>
        <v>2.4283648718860233E-2</v>
      </c>
    </row>
    <row r="6" spans="2:20" ht="12.75" customHeight="1">
      <c r="M6" s="163"/>
      <c r="N6" s="211" t="str">
        <f>D3</f>
        <v>GESTIÓN Y ADQUISICIÓN
 DE RECURSOS</v>
      </c>
      <c r="O6" s="211"/>
      <c r="P6" s="211"/>
      <c r="Q6" s="211"/>
      <c r="R6" s="211"/>
      <c r="S6" s="211"/>
      <c r="T6" s="211"/>
    </row>
    <row r="7" spans="2:20">
      <c r="M7" s="164"/>
      <c r="N7" s="211"/>
      <c r="O7" s="211"/>
      <c r="P7" s="211"/>
      <c r="Q7" s="211"/>
      <c r="R7" s="211"/>
      <c r="S7" s="211"/>
      <c r="T7" s="211"/>
    </row>
    <row r="8" spans="2:20" ht="38.25">
      <c r="M8" s="165"/>
      <c r="N8" s="166" t="s">
        <v>341</v>
      </c>
      <c r="O8" s="166" t="s">
        <v>342</v>
      </c>
      <c r="P8" s="166" t="s">
        <v>343</v>
      </c>
      <c r="Q8" s="166" t="s">
        <v>344</v>
      </c>
      <c r="R8" s="166" t="s">
        <v>345</v>
      </c>
      <c r="S8" s="166" t="s">
        <v>346</v>
      </c>
      <c r="T8" s="166" t="s">
        <v>347</v>
      </c>
    </row>
    <row r="9" spans="2:20" ht="81.75" customHeight="1">
      <c r="M9" s="167"/>
      <c r="N9" s="168" t="str">
        <f>Hoja1!E16</f>
        <v>Registrar el 100% de las modificaciones al Plan Anual de Adquisiciones en el SECOP y página web de la Alcaldía antes de iniciar el proceso contractual.</v>
      </c>
      <c r="O9" s="169">
        <f>Hoja1!O16</f>
        <v>1</v>
      </c>
      <c r="P9" s="169">
        <f>Hoja1!P16</f>
        <v>0</v>
      </c>
      <c r="Q9" s="170">
        <f>Hoja1!Q16</f>
        <v>0</v>
      </c>
      <c r="R9" s="169">
        <f>Hoja1!U16</f>
        <v>1</v>
      </c>
      <c r="S9" s="169">
        <f>Hoja1!V16</f>
        <v>0</v>
      </c>
      <c r="T9" s="170">
        <f>Hoja1!W16</f>
        <v>0</v>
      </c>
    </row>
    <row r="10" spans="2:20" ht="91.5" customHeight="1">
      <c r="M10" s="171"/>
      <c r="N10" s="168" t="str">
        <f>Hoja1!E17</f>
        <v>Comprometer el 97% del presupuesto de inversión asignado a la vigencia 2016</v>
      </c>
      <c r="O10" s="170">
        <f>Hoja1!O17</f>
        <v>5.7000000000000002E-3</v>
      </c>
      <c r="P10" s="170">
        <f>Hoja1!P17</f>
        <v>0</v>
      </c>
      <c r="Q10" s="170">
        <f>Hoja1!Q17</f>
        <v>0</v>
      </c>
      <c r="R10" s="170">
        <f>Hoja1!U17</f>
        <v>0.10539999999999999</v>
      </c>
      <c r="S10" s="170">
        <f>Hoja1!V17</f>
        <v>0</v>
      </c>
      <c r="T10" s="170">
        <f>Hoja1!W17</f>
        <v>0</v>
      </c>
    </row>
    <row r="11" spans="2:20" ht="37.5" customHeight="1">
      <c r="M11" s="171"/>
      <c r="N11" s="168" t="str">
        <f>Hoja1!E18</f>
        <v>Girar del 29% del presupuesto de inversión asignado a la vigencia 2016</v>
      </c>
      <c r="O11" s="170">
        <f>Hoja1!O18</f>
        <v>0.1087</v>
      </c>
      <c r="P11" s="170">
        <f>Hoja1!P18</f>
        <v>0</v>
      </c>
      <c r="Q11" s="170">
        <f>Hoja1!Q18</f>
        <v>0</v>
      </c>
      <c r="R11" s="170">
        <f>Hoja1!U18</f>
        <v>0.2281</v>
      </c>
      <c r="S11" s="170">
        <f>Hoja1!V18</f>
        <v>0</v>
      </c>
      <c r="T11" s="170">
        <f>Hoja1!W18</f>
        <v>0</v>
      </c>
    </row>
    <row r="12" spans="2:20" ht="41.25" customHeight="1">
      <c r="M12" s="171"/>
      <c r="N12" s="168" t="str">
        <f>Hoja1!E19</f>
        <v xml:space="preserve">Girar el 65% de las obligaciones por pagar constituidas con recursos de la vigencia 2015 y años anteriores (Inversión y funcionamiento) </v>
      </c>
      <c r="O12" s="170">
        <f>Hoja1!O19</f>
        <v>0.35020000000000001</v>
      </c>
      <c r="P12" s="170">
        <f>Hoja1!P19</f>
        <v>0</v>
      </c>
      <c r="Q12" s="170">
        <f>Hoja1!Q19</f>
        <v>0</v>
      </c>
      <c r="R12" s="170">
        <f>Hoja1!U19</f>
        <v>1.2782</v>
      </c>
      <c r="S12" s="170">
        <f>Hoja1!V19</f>
        <v>0</v>
      </c>
      <c r="T12" s="170">
        <f>Hoja1!W19</f>
        <v>0</v>
      </c>
    </row>
    <row r="13" spans="2:20" ht="45" customHeight="1">
      <c r="M13" s="171"/>
      <c r="N13" s="168" t="str">
        <f>Hoja1!E20</f>
        <v xml:space="preserve">Cumplir el 97% del PAC mensualmente </v>
      </c>
      <c r="O13" s="170">
        <f>Hoja1!O20</f>
        <v>0.65820000000000001</v>
      </c>
      <c r="P13" s="170">
        <f>Hoja1!P20</f>
        <v>0</v>
      </c>
      <c r="Q13" s="170">
        <f>Hoja1!Q20</f>
        <v>0</v>
      </c>
      <c r="R13" s="170">
        <f>Hoja1!U20</f>
        <v>0.91422499999999995</v>
      </c>
      <c r="S13" s="170">
        <f>Hoja1!V20</f>
        <v>0.47337499999999999</v>
      </c>
      <c r="T13" s="170">
        <f>Hoja1!W20</f>
        <v>0.5177882906286746</v>
      </c>
    </row>
    <row r="14" spans="2:20" ht="63.75" customHeight="1">
      <c r="M14" s="171"/>
      <c r="N14" s="168" t="str">
        <f>Hoja1!E21</f>
        <v>Ingresar 100% de los bienes y elementos adquiridos para los proyectos de inversión en el aplicativo SAI Y SAE en los tiempos estipulados en el contrato evidenciando su trazabilidad</v>
      </c>
      <c r="O14" s="170">
        <f>Hoja1!O21</f>
        <v>1</v>
      </c>
      <c r="P14" s="170">
        <f>Hoja1!P21</f>
        <v>0</v>
      </c>
      <c r="Q14" s="170">
        <f>Hoja1!Q21</f>
        <v>0</v>
      </c>
      <c r="R14" s="170">
        <f>Hoja1!U21</f>
        <v>1</v>
      </c>
      <c r="S14" s="170">
        <f>Hoja1!V21</f>
        <v>0</v>
      </c>
      <c r="T14" s="170">
        <f>Hoja1!W21</f>
        <v>0</v>
      </c>
    </row>
    <row r="15" spans="2:20" ht="74.25" customHeight="1">
      <c r="M15" s="171"/>
      <c r="N15" s="168" t="str">
        <f>Hoja1!E22</f>
        <v>Legalizar el 100% de la entrega de los bienes y elementos adquiridos para proyectos de inversión en un término no superior a xxx días evidenciando su trazabilidad</v>
      </c>
      <c r="O15" s="170">
        <f>Hoja1!O22</f>
        <v>0</v>
      </c>
      <c r="P15" s="170">
        <f>Hoja1!P22</f>
        <v>0</v>
      </c>
      <c r="Q15" s="170" t="str">
        <f>Hoja1!Q22</f>
        <v/>
      </c>
      <c r="R15" s="170">
        <f>Hoja1!U22</f>
        <v>0</v>
      </c>
      <c r="S15" s="170">
        <f>Hoja1!V22</f>
        <v>0</v>
      </c>
      <c r="T15" s="170">
        <f>Hoja1!W22</f>
        <v>0</v>
      </c>
    </row>
    <row r="16" spans="2:20" ht="75" customHeight="1">
      <c r="M16" s="171"/>
      <c r="N16" s="172">
        <f>Hoja1!E23</f>
        <v>0</v>
      </c>
      <c r="O16" s="170">
        <f>Hoja1!O23</f>
        <v>0</v>
      </c>
      <c r="P16" s="170">
        <f>Hoja1!P23</f>
        <v>0</v>
      </c>
      <c r="Q16" s="170">
        <f>Hoja1!Q23</f>
        <v>0</v>
      </c>
      <c r="R16" s="170">
        <f>Hoja1!U23</f>
        <v>0</v>
      </c>
      <c r="S16" s="170">
        <f>Hoja1!V23</f>
        <v>0</v>
      </c>
      <c r="T16" s="170">
        <f>Hoja1!W23</f>
        <v>0</v>
      </c>
    </row>
    <row r="17" spans="13:20" ht="63.75" customHeight="1">
      <c r="M17" s="171"/>
      <c r="N17" s="168" t="str">
        <f>Hoja1!E24</f>
        <v xml:space="preserve">
Responder 100% de las PQRS de manera integral por régimen de obras, establecimientos de comercio, espacio publico y propiedad horizontal </v>
      </c>
      <c r="O17" s="170">
        <f>Hoja1!O24</f>
        <v>1</v>
      </c>
      <c r="P17" s="170">
        <f>Hoja1!P24</f>
        <v>0</v>
      </c>
      <c r="Q17" s="170">
        <f>Hoja1!Q24</f>
        <v>0</v>
      </c>
      <c r="R17" s="170">
        <f>Hoja1!U24</f>
        <v>1</v>
      </c>
      <c r="S17" s="170">
        <f>Hoja1!V24</f>
        <v>0</v>
      </c>
      <c r="T17" s="170">
        <f>Hoja1!W24</f>
        <v>0</v>
      </c>
    </row>
    <row r="18" spans="13:20" ht="51" customHeight="1">
      <c r="M18" s="173"/>
      <c r="N18" s="168" t="str">
        <f>Hoja1!E25</f>
        <v>Registrar el 100% de expedientes (ACTIVOS)  del 2015 y años anteriores en el aplicativo SI ACTUA (Previo inventario de expedientes físicos) Establecimientos de comercio</v>
      </c>
      <c r="O18" s="170">
        <f>Hoja1!O25</f>
        <v>0.25</v>
      </c>
      <c r="P18" s="170">
        <f>Hoja1!P25</f>
        <v>0</v>
      </c>
      <c r="Q18" s="170">
        <f>Hoja1!Q25</f>
        <v>0</v>
      </c>
      <c r="R18" s="170">
        <f>Hoja1!U25</f>
        <v>1</v>
      </c>
      <c r="S18" s="170">
        <f>Hoja1!V25</f>
        <v>0</v>
      </c>
      <c r="T18" s="170">
        <f>Hoja1!W25</f>
        <v>0</v>
      </c>
    </row>
    <row r="19" spans="13:20">
      <c r="N19" s="174"/>
    </row>
    <row r="20" spans="13:20" ht="12.75" customHeight="1">
      <c r="M20" s="163"/>
      <c r="N20" s="212" t="str">
        <f>E3</f>
        <v>GESTIÓN NORMATIVA 
Y JURÍDICA LOCAL</v>
      </c>
      <c r="O20" s="212"/>
      <c r="P20" s="212"/>
      <c r="Q20" s="212"/>
      <c r="R20" s="212"/>
      <c r="S20" s="212"/>
      <c r="T20" s="212"/>
    </row>
    <row r="21" spans="13:20">
      <c r="M21" s="164"/>
      <c r="N21" s="212"/>
      <c r="O21" s="212"/>
      <c r="P21" s="212"/>
      <c r="Q21" s="212"/>
      <c r="R21" s="212"/>
      <c r="S21" s="212"/>
      <c r="T21" s="212"/>
    </row>
    <row r="22" spans="13:20" ht="38.25">
      <c r="M22" s="165"/>
      <c r="N22" s="166" t="s">
        <v>341</v>
      </c>
      <c r="O22" s="166" t="s">
        <v>342</v>
      </c>
      <c r="P22" s="166" t="s">
        <v>343</v>
      </c>
      <c r="Q22" s="166" t="s">
        <v>344</v>
      </c>
      <c r="R22" s="166" t="s">
        <v>345</v>
      </c>
      <c r="S22" s="166" t="s">
        <v>346</v>
      </c>
      <c r="T22" s="166" t="s">
        <v>347</v>
      </c>
    </row>
    <row r="23" spans="13:20" ht="52.5" customHeight="1">
      <c r="M23" s="171"/>
      <c r="N23" s="168" t="str">
        <f>Hoja1!E29</f>
        <v>Fallar el 20% de las actuaciones administrativas con la primera decisión de fondo  en materia de establecimientos de comercio y espacio publico del 2015 y años anteriores</v>
      </c>
      <c r="O23" s="175">
        <f>Hoja1!O29</f>
        <v>0.05</v>
      </c>
      <c r="P23" s="175">
        <f>Hoja1!P29</f>
        <v>0</v>
      </c>
      <c r="Q23" s="170">
        <f>Hoja1!Q29</f>
        <v>0</v>
      </c>
      <c r="R23" s="175">
        <f>Hoja1!U29</f>
        <v>0.2</v>
      </c>
      <c r="S23" s="175">
        <f>Hoja1!V29</f>
        <v>0</v>
      </c>
      <c r="T23" s="170">
        <f>Hoja1!W29</f>
        <v>0</v>
      </c>
    </row>
    <row r="24" spans="13:20" ht="72.75" customHeight="1">
      <c r="M24" s="171"/>
      <c r="N24" s="168" t="str">
        <f>Hoja1!E34</f>
        <v xml:space="preserve">Realizar 4 actividades de prevención en materia de obras </v>
      </c>
      <c r="O24" s="175">
        <f>Hoja1!O34</f>
        <v>1</v>
      </c>
      <c r="P24" s="175">
        <f>Hoja1!P34</f>
        <v>0</v>
      </c>
      <c r="Q24" s="170">
        <f>Hoja1!Q34</f>
        <v>0</v>
      </c>
      <c r="R24" s="175">
        <f>Hoja1!U34</f>
        <v>4</v>
      </c>
      <c r="S24" s="175">
        <f>Hoja1!V34</f>
        <v>0</v>
      </c>
      <c r="T24" s="170">
        <f>Hoja1!W34</f>
        <v>0</v>
      </c>
    </row>
    <row r="25" spans="13:20" ht="58.7" customHeight="1">
      <c r="M25" s="171"/>
      <c r="N25" s="168" t="str">
        <f>Hoja1!E35</f>
        <v>Realizar 10 operativos de control al funcionamiento en establecimientos de comercio</v>
      </c>
      <c r="O25" s="176">
        <f>Hoja1!O35</f>
        <v>3</v>
      </c>
      <c r="P25" s="176">
        <f>Hoja1!P35</f>
        <v>0</v>
      </c>
      <c r="Q25" s="170">
        <f>Hoja1!Q35</f>
        <v>0</v>
      </c>
      <c r="R25" s="176">
        <f>Hoja1!U35</f>
        <v>10</v>
      </c>
      <c r="S25" s="176">
        <f>Hoja1!V35</f>
        <v>0</v>
      </c>
      <c r="T25" s="170">
        <f>Hoja1!W35</f>
        <v>0</v>
      </c>
    </row>
    <row r="26" spans="13:20" ht="39.75" customHeight="1">
      <c r="M26" s="171"/>
      <c r="N26" s="168" t="str">
        <f>Hoja1!E36</f>
        <v>Realizar 4 operativos de control de infracciones en obras y urbanismo</v>
      </c>
      <c r="O26" s="176">
        <f>Hoja1!O36</f>
        <v>1</v>
      </c>
      <c r="P26" s="176">
        <f>Hoja1!P36</f>
        <v>0</v>
      </c>
      <c r="Q26" s="170">
        <f>Hoja1!Q36</f>
        <v>0</v>
      </c>
      <c r="R26" s="176">
        <f>Hoja1!U36</f>
        <v>4</v>
      </c>
      <c r="S26" s="176">
        <f>Hoja1!V36</f>
        <v>0</v>
      </c>
      <c r="T26" s="170">
        <f>Hoja1!W36</f>
        <v>0</v>
      </c>
    </row>
    <row r="27" spans="13:20" ht="37.5" customHeight="1">
      <c r="M27" s="171"/>
      <c r="N27" s="168" t="str">
        <f>Hoja1!E37</f>
        <v>Realizar 4 operativos de control de ocupación  indebida de espacio público</v>
      </c>
      <c r="O27" s="176">
        <f>Hoja1!O37</f>
        <v>1</v>
      </c>
      <c r="P27" s="176">
        <f>Hoja1!P37</f>
        <v>0</v>
      </c>
      <c r="Q27" s="170">
        <f>Hoja1!Q37</f>
        <v>0</v>
      </c>
      <c r="R27" s="176">
        <f>Hoja1!U37</f>
        <v>4</v>
      </c>
      <c r="S27" s="176">
        <f>Hoja1!V37</f>
        <v>0</v>
      </c>
      <c r="T27" s="170">
        <f>Hoja1!W37</f>
        <v>0</v>
      </c>
    </row>
    <row r="28" spans="13:20" ht="42.75" customHeight="1">
      <c r="M28" s="171"/>
      <c r="N28" s="168" t="str">
        <f>Hoja1!E38</f>
        <v xml:space="preserve">Evitar 60% de las Peticiones y Quejas recibidas por la Secretaría General de Inspecciones  (PQRS, requerimientos recibidos de manera escrita y verbal) que vayan a reparto como acción policiva, mediante acciones de prevención o mediante Orientación directa  
</v>
      </c>
      <c r="O28" s="177">
        <f>Hoja1!O38</f>
        <v>0.5</v>
      </c>
      <c r="P28" s="177">
        <f>Hoja1!P38</f>
        <v>0</v>
      </c>
      <c r="Q28" s="170">
        <f>Hoja1!Q38</f>
        <v>0</v>
      </c>
      <c r="R28" s="177">
        <f>Hoja1!U38</f>
        <v>0.6</v>
      </c>
      <c r="S28" s="177">
        <f>Hoja1!V38</f>
        <v>0</v>
      </c>
      <c r="T28" s="170">
        <f>Hoja1!W38</f>
        <v>0</v>
      </c>
    </row>
    <row r="29" spans="13:20" ht="50.25" customHeight="1">
      <c r="M29" s="171"/>
      <c r="N29" s="168" t="str">
        <f>Hoja1!E39</f>
        <v>Emitir 90% de las decisiones que pongan fin a las acciones policivas radicadas del 2015 y años anteriores</v>
      </c>
      <c r="O29" s="175">
        <f>Hoja1!O39</f>
        <v>0.25</v>
      </c>
      <c r="P29" s="175">
        <f>Hoja1!P39</f>
        <v>0</v>
      </c>
      <c r="Q29" s="170">
        <f>Hoja1!Q39</f>
        <v>0</v>
      </c>
      <c r="R29" s="175">
        <f>Hoja1!U39</f>
        <v>0.89999999999999991</v>
      </c>
      <c r="S29" s="175">
        <f>Hoja1!V39</f>
        <v>0</v>
      </c>
      <c r="T29" s="170">
        <f>Hoja1!W39</f>
        <v>0</v>
      </c>
    </row>
    <row r="30" spans="13:20" ht="42" customHeight="1">
      <c r="M30" s="171"/>
      <c r="N30" s="168" t="str">
        <f>Hoja1!E40</f>
        <v xml:space="preserve">Emitir 50% de las decisiones que pongan fin a las acciones policivas radicadas en el 2016 </v>
      </c>
      <c r="O30" s="175">
        <f>Hoja1!O40</f>
        <v>0.35</v>
      </c>
      <c r="P30" s="175">
        <f>Hoja1!P40</f>
        <v>0</v>
      </c>
      <c r="Q30" s="170">
        <f>Hoja1!Q40</f>
        <v>0</v>
      </c>
      <c r="R30" s="175">
        <f>Hoja1!U40</f>
        <v>0.5</v>
      </c>
      <c r="S30" s="175">
        <f>Hoja1!V40</f>
        <v>0</v>
      </c>
      <c r="T30" s="170">
        <f>Hoja1!W40</f>
        <v>0</v>
      </c>
    </row>
    <row r="31" spans="13:20" ht="67.5" customHeight="1">
      <c r="M31" s="171"/>
      <c r="N31" s="168" t="str">
        <f>Hoja1!E41</f>
        <v>Lograr en 15 días la realización de la audiencia de conciliación, Secretaría General de las Inspecciones de Policía o Corregidores (tiempo maximo)</v>
      </c>
      <c r="O31" s="176">
        <f>Hoja1!O41</f>
        <v>15</v>
      </c>
      <c r="P31" s="176">
        <f>Hoja1!P41</f>
        <v>0</v>
      </c>
      <c r="Q31" s="170" t="str">
        <f>Hoja1!Q41</f>
        <v/>
      </c>
      <c r="R31" s="176">
        <f>Hoja1!U41</f>
        <v>15</v>
      </c>
      <c r="S31" s="176">
        <f>Hoja1!V41</f>
        <v>0</v>
      </c>
      <c r="T31" s="170">
        <f>Hoja1!W41</f>
        <v>0</v>
      </c>
    </row>
    <row r="32" spans="13:20" ht="57.75" customHeight="1">
      <c r="M32" s="173"/>
      <c r="N32" s="168" t="str">
        <f>Hoja1!E42</f>
        <v>Evacuar 60% de los procesos generados por retención de bienes por la ocupación del espacio público</v>
      </c>
      <c r="O32" s="175">
        <f>Hoja1!O42</f>
        <v>0.6</v>
      </c>
      <c r="P32" s="175">
        <f>Hoja1!P42</f>
        <v>0</v>
      </c>
      <c r="Q32" s="170">
        <f>Hoja1!Q42</f>
        <v>0</v>
      </c>
      <c r="R32" s="175">
        <f>Hoja1!U42</f>
        <v>0.6</v>
      </c>
      <c r="S32" s="175">
        <f>Hoja1!V42</f>
        <v>0</v>
      </c>
      <c r="T32" s="170">
        <f>Hoja1!W42</f>
        <v>0</v>
      </c>
    </row>
    <row r="35" spans="13:20" ht="26.45" customHeight="1">
      <c r="M35" s="163"/>
      <c r="N35" s="212" t="str">
        <f>F3</f>
        <v>GESTIÓN PARA LA
CONVIVENCIA Y SEGURIDAD
INTEGRAL</v>
      </c>
      <c r="O35" s="212"/>
      <c r="P35" s="212"/>
      <c r="Q35" s="212"/>
      <c r="R35" s="212"/>
      <c r="S35" s="212"/>
      <c r="T35" s="212"/>
    </row>
    <row r="36" spans="13:20" ht="25.35" customHeight="1">
      <c r="M36" s="164"/>
      <c r="N36" s="212"/>
      <c r="O36" s="212"/>
      <c r="P36" s="212"/>
      <c r="Q36" s="212"/>
      <c r="R36" s="212"/>
      <c r="S36" s="212"/>
      <c r="T36" s="212"/>
    </row>
    <row r="37" spans="13:20" ht="38.25">
      <c r="M37" s="165"/>
      <c r="N37" s="166" t="s">
        <v>341</v>
      </c>
      <c r="O37" s="166" t="s">
        <v>342</v>
      </c>
      <c r="P37" s="166" t="s">
        <v>343</v>
      </c>
      <c r="Q37" s="166" t="s">
        <v>344</v>
      </c>
      <c r="R37" s="166" t="s">
        <v>345</v>
      </c>
      <c r="S37" s="166" t="s">
        <v>346</v>
      </c>
      <c r="T37" s="166" t="s">
        <v>347</v>
      </c>
    </row>
    <row r="38" spans="13:20" ht="65.25" customHeight="1">
      <c r="M38" s="178"/>
      <c r="N38" s="168" t="str">
        <f>Hoja1!E44</f>
        <v>Motivar a 800 personas para que cuenten con herramientas en el manejo adecuado de los conflictos</v>
      </c>
      <c r="O38" s="179">
        <f>Hoja1!O44</f>
        <v>200</v>
      </c>
      <c r="P38" s="179">
        <f>Hoja1!P44</f>
        <v>0</v>
      </c>
      <c r="Q38" s="170">
        <f>Hoja1!Q44</f>
        <v>0</v>
      </c>
      <c r="R38" s="179">
        <f>Hoja1!U44</f>
        <v>800</v>
      </c>
      <c r="S38" s="179">
        <f>Hoja1!V44</f>
        <v>0</v>
      </c>
      <c r="T38" s="170">
        <f>Hoja1!W44</f>
        <v>0</v>
      </c>
    </row>
    <row r="39" spans="13:20" ht="63" customHeight="1">
      <c r="M39" s="180"/>
      <c r="N39" s="168" t="str">
        <f>Hoja1!E45</f>
        <v>Realizar 80 acompañamientos a procesos sociales de los AVCC  para mejorar los servicios prestados a la comunidad</v>
      </c>
      <c r="O39" s="179">
        <f>Hoja1!O45</f>
        <v>20</v>
      </c>
      <c r="P39" s="179">
        <f>Hoja1!P45</f>
        <v>0</v>
      </c>
      <c r="Q39" s="170">
        <f>Hoja1!Q45</f>
        <v>0</v>
      </c>
      <c r="R39" s="179">
        <f>Hoja1!U45</f>
        <v>80</v>
      </c>
      <c r="S39" s="179">
        <f>Hoja1!V45</f>
        <v>0</v>
      </c>
      <c r="T39" s="170">
        <f>Hoja1!W45</f>
        <v>0</v>
      </c>
    </row>
    <row r="40" spans="13:20" ht="49.5" customHeight="1">
      <c r="M40" s="180"/>
      <c r="N40" s="168" t="str">
        <f>Hoja1!E46</f>
        <v>Alcanzar el 85% en el nivel de satisfacción del servicio de todo el proceso de mediación institucional</v>
      </c>
      <c r="O40" s="175">
        <f>Hoja1!O46</f>
        <v>0.85</v>
      </c>
      <c r="P40" s="175">
        <f>Hoja1!P46</f>
        <v>0</v>
      </c>
      <c r="Q40" s="170">
        <f>Hoja1!Q46</f>
        <v>0</v>
      </c>
      <c r="R40" s="175">
        <f>Hoja1!U46</f>
        <v>0.85</v>
      </c>
      <c r="S40" s="175">
        <f>Hoja1!V46</f>
        <v>0</v>
      </c>
      <c r="T40" s="170">
        <f>Hoja1!W46</f>
        <v>0</v>
      </c>
    </row>
    <row r="41" spans="13:20" ht="40.5" customHeight="1">
      <c r="M41" s="180"/>
      <c r="N41" s="168" t="str">
        <f>Hoja1!E47</f>
        <v xml:space="preserve">Realizar 8 actividades orientadas a la prevención de la conflictividad de cada localidad </v>
      </c>
      <c r="O41" s="179">
        <f>Hoja1!O47</f>
        <v>3</v>
      </c>
      <c r="P41" s="179">
        <f>Hoja1!P47</f>
        <v>0</v>
      </c>
      <c r="Q41" s="170">
        <f>Hoja1!Q47</f>
        <v>0</v>
      </c>
      <c r="R41" s="179">
        <f>Hoja1!U47</f>
        <v>8</v>
      </c>
      <c r="S41" s="179">
        <f>Hoja1!V47</f>
        <v>1</v>
      </c>
      <c r="T41" s="170">
        <f>Hoja1!W47</f>
        <v>0.125</v>
      </c>
    </row>
    <row r="42" spans="13:20" ht="52.5" customHeight="1">
      <c r="M42" s="180"/>
      <c r="N42" s="168" t="str">
        <f>Hoja1!E50</f>
        <v xml:space="preserve">Realizar 6 acciones de sensibilización para el acatamiento voluntario en normas de convivencia
</v>
      </c>
      <c r="O42" s="179">
        <f>Hoja1!O50</f>
        <v>2</v>
      </c>
      <c r="P42" s="179">
        <f>Hoja1!P50</f>
        <v>0</v>
      </c>
      <c r="Q42" s="170">
        <f>Hoja1!Q50</f>
        <v>0</v>
      </c>
      <c r="R42" s="179">
        <f>Hoja1!U50</f>
        <v>6</v>
      </c>
      <c r="S42" s="179">
        <f>Hoja1!V50</f>
        <v>0</v>
      </c>
      <c r="T42" s="170">
        <f>Hoja1!W50</f>
        <v>0</v>
      </c>
    </row>
    <row r="43" spans="13:20" ht="42" customHeight="1">
      <c r="M43" s="180"/>
      <c r="N43" s="168" t="str">
        <f>Hoja1!E51</f>
        <v>Formular 1 PICS local con base en el PICS distrital debidamente aprobado por el consejo local de seguridad</v>
      </c>
      <c r="O43" s="179">
        <f>Hoja1!O51</f>
        <v>0</v>
      </c>
      <c r="P43" s="179">
        <f>Hoja1!P51</f>
        <v>0</v>
      </c>
      <c r="Q43" s="170" t="str">
        <f>Hoja1!Q51</f>
        <v/>
      </c>
      <c r="R43" s="179">
        <f>Hoja1!U51</f>
        <v>1</v>
      </c>
      <c r="S43" s="179">
        <f>Hoja1!V51</f>
        <v>0</v>
      </c>
      <c r="T43" s="170">
        <f>Hoja1!W51</f>
        <v>0</v>
      </c>
    </row>
    <row r="44" spans="13:20" ht="48" customHeight="1">
      <c r="M44" s="180"/>
      <c r="N44" s="168" t="str">
        <f>Hoja1!E52</f>
        <v>Implementar el 100% de las acciones del plan de acción de convivencia y seguridad de la vigencia 2016</v>
      </c>
      <c r="O44" s="179">
        <f>Hoja1!O52</f>
        <v>0.5</v>
      </c>
      <c r="P44" s="179">
        <f>Hoja1!P52</f>
        <v>0</v>
      </c>
      <c r="Q44" s="170">
        <f>Hoja1!Q52</f>
        <v>0</v>
      </c>
      <c r="R44" s="179">
        <f>Hoja1!U52</f>
        <v>1</v>
      </c>
      <c r="S44" s="179">
        <f>Hoja1!V52</f>
        <v>0</v>
      </c>
      <c r="T44" s="170">
        <f>Hoja1!W52</f>
        <v>0</v>
      </c>
    </row>
    <row r="45" spans="13:20" ht="61.9" customHeight="1">
      <c r="M45" s="180"/>
      <c r="N45" s="168" t="str">
        <f>Hoja1!E53</f>
        <v xml:space="preserve">Implementar el 100 % de las acciones del plan de acción del Consejo Local de Gestión del Riesgo y Cambio Climático
</v>
      </c>
      <c r="O45" s="175">
        <f>Hoja1!O53</f>
        <v>0.5</v>
      </c>
      <c r="P45" s="175">
        <f>Hoja1!P53</f>
        <v>0</v>
      </c>
      <c r="Q45" s="170">
        <f>Hoja1!Q53</f>
        <v>0</v>
      </c>
      <c r="R45" s="175">
        <f>Hoja1!U53</f>
        <v>1</v>
      </c>
      <c r="S45" s="175">
        <f>Hoja1!V53</f>
        <v>0</v>
      </c>
      <c r="T45" s="170">
        <f>Hoja1!W53</f>
        <v>0</v>
      </c>
    </row>
    <row r="48" spans="13:20" ht="24" customHeight="1">
      <c r="M48" s="163"/>
      <c r="N48" s="212" t="str">
        <f>G3</f>
        <v>GESTIÓN PARA 
EL DESARROLLO LOCAL</v>
      </c>
      <c r="O48" s="212"/>
      <c r="P48" s="212"/>
      <c r="Q48" s="212"/>
      <c r="R48" s="212"/>
      <c r="S48" s="212"/>
      <c r="T48" s="212"/>
    </row>
    <row r="49" spans="13:20" ht="12.75" customHeight="1">
      <c r="M49" s="164"/>
      <c r="N49" s="212"/>
      <c r="O49" s="212"/>
      <c r="P49" s="212"/>
      <c r="Q49" s="212"/>
      <c r="R49" s="212"/>
      <c r="S49" s="212"/>
      <c r="T49" s="212"/>
    </row>
    <row r="50" spans="13:20" ht="38.25">
      <c r="M50" s="165"/>
      <c r="N50" s="166" t="s">
        <v>341</v>
      </c>
      <c r="O50" s="166" t="s">
        <v>342</v>
      </c>
      <c r="P50" s="166" t="s">
        <v>343</v>
      </c>
      <c r="Q50" s="166" t="s">
        <v>344</v>
      </c>
      <c r="R50" s="166" t="s">
        <v>345</v>
      </c>
      <c r="S50" s="166" t="s">
        <v>346</v>
      </c>
      <c r="T50" s="166" t="s">
        <v>347</v>
      </c>
    </row>
    <row r="51" spans="13:20" ht="41.25" customHeight="1">
      <c r="M51" s="181"/>
      <c r="N51" s="168" t="str">
        <f>Hoja1!E55</f>
        <v>Lograr 90% de avance del cumplimiento físico en el plan de desarrollo</v>
      </c>
      <c r="O51" s="182">
        <f>Hoja1!O55</f>
        <v>0.85</v>
      </c>
      <c r="P51" s="182">
        <f>Hoja1!P55</f>
        <v>0</v>
      </c>
      <c r="Q51" s="170">
        <f>Hoja1!Q55</f>
        <v>0</v>
      </c>
      <c r="R51" s="182">
        <f>Hoja1!U55</f>
        <v>0.9</v>
      </c>
      <c r="S51" s="182">
        <f>Hoja1!V55</f>
        <v>0</v>
      </c>
      <c r="T51" s="170">
        <f>Hoja1!W55</f>
        <v>0</v>
      </c>
    </row>
    <row r="52" spans="13:20" ht="36.75" customHeight="1">
      <c r="M52" s="183"/>
      <c r="N52" s="168" t="str">
        <f>Hoja1!E56</f>
        <v xml:space="preserve">Lograr que XXX%  de las entidades participen en el ejercicio ISO 18091  en la mesa de entrega de evidencias  </v>
      </c>
      <c r="O52" s="184">
        <f>Hoja1!O56</f>
        <v>0</v>
      </c>
      <c r="P52" s="184">
        <f>Hoja1!P56</f>
        <v>0</v>
      </c>
      <c r="Q52" s="170" t="str">
        <f>Hoja1!Q56</f>
        <v/>
      </c>
      <c r="R52" s="184">
        <f>Hoja1!U56</f>
        <v>0</v>
      </c>
      <c r="S52" s="184">
        <f>Hoja1!V56</f>
        <v>0</v>
      </c>
      <c r="T52" s="170">
        <f>Hoja1!W56</f>
        <v>0</v>
      </c>
    </row>
    <row r="53" spans="13:20" ht="57" customHeight="1">
      <c r="M53" s="185"/>
      <c r="N53" s="168" t="str">
        <f>Hoja1!E57</f>
        <v>Aumentar en un XXX% el porcentaje de indicadores en verde de la vigencia 2015 en comparación con la vigencia 2014 o de la vigencia anterior que cuente con información. lo anterior, en el marco del ejercicio de la norma ISO 18091</v>
      </c>
      <c r="O53" s="184">
        <f>Hoja1!O57</f>
        <v>0</v>
      </c>
      <c r="P53" s="184">
        <f>Hoja1!P57</f>
        <v>0</v>
      </c>
      <c r="Q53" s="170" t="str">
        <f>Hoja1!Q57</f>
        <v/>
      </c>
      <c r="R53" s="184">
        <f>Hoja1!U57</f>
        <v>0</v>
      </c>
      <c r="S53" s="184">
        <f>Hoja1!V57</f>
        <v>0</v>
      </c>
      <c r="T53" s="170">
        <f>Hoja1!W57</f>
        <v>0</v>
      </c>
    </row>
    <row r="56" spans="13:20" ht="15.75" customHeight="1">
      <c r="M56" s="163"/>
      <c r="N56" s="212" t="str">
        <f>H3</f>
        <v>AGENCIAMIENTO DE LA 
POLÍTICA PÚBLICA</v>
      </c>
      <c r="O56" s="212"/>
      <c r="P56" s="212"/>
      <c r="Q56" s="212"/>
      <c r="R56" s="212"/>
      <c r="S56" s="212"/>
      <c r="T56" s="212"/>
    </row>
    <row r="57" spans="13:20" ht="16.5" customHeight="1">
      <c r="M57" s="164"/>
      <c r="N57" s="212"/>
      <c r="O57" s="212"/>
      <c r="P57" s="212"/>
      <c r="Q57" s="212"/>
      <c r="R57" s="212"/>
      <c r="S57" s="212"/>
      <c r="T57" s="212"/>
    </row>
    <row r="58" spans="13:20" ht="38.25" customHeight="1">
      <c r="M58" s="165"/>
      <c r="N58" s="166" t="s">
        <v>341</v>
      </c>
      <c r="O58" s="166" t="s">
        <v>342</v>
      </c>
      <c r="P58" s="166" t="s">
        <v>343</v>
      </c>
      <c r="Q58" s="166" t="s">
        <v>344</v>
      </c>
      <c r="R58" s="166" t="s">
        <v>345</v>
      </c>
      <c r="S58" s="166" t="s">
        <v>346</v>
      </c>
      <c r="T58" s="166" t="s">
        <v>347</v>
      </c>
    </row>
    <row r="59" spans="13:20" ht="39.75" customHeight="1">
      <c r="M59" s="181"/>
      <c r="N59" s="168">
        <f>Hoja1!E59</f>
        <v>0</v>
      </c>
      <c r="O59" s="169">
        <f>Hoja1!O59</f>
        <v>0</v>
      </c>
      <c r="P59" s="169">
        <f>Hoja1!P59</f>
        <v>0</v>
      </c>
      <c r="Q59" s="170">
        <f>Hoja1!Q59</f>
        <v>0</v>
      </c>
      <c r="R59" s="169">
        <f>Hoja1!U59</f>
        <v>0</v>
      </c>
      <c r="S59" s="169">
        <f>Hoja1!V59</f>
        <v>0</v>
      </c>
      <c r="T59" s="170">
        <f>Hoja1!W59</f>
        <v>0</v>
      </c>
    </row>
    <row r="60" spans="13:20" ht="41.25" customHeight="1">
      <c r="M60" s="183"/>
      <c r="N60" s="168" t="str">
        <f>Hoja1!E60</f>
        <v xml:space="preserve">Implementar el 80% de las acciones del plan de acción del Consejo Local de Gobierno 2016 </v>
      </c>
      <c r="O60" s="169">
        <f>Hoja1!O60</f>
        <v>0.5</v>
      </c>
      <c r="P60" s="169">
        <f>Hoja1!P60</f>
        <v>0</v>
      </c>
      <c r="Q60" s="170">
        <f>Hoja1!Q60</f>
        <v>0</v>
      </c>
      <c r="R60" s="169">
        <f>Hoja1!U60</f>
        <v>0.8</v>
      </c>
      <c r="S60" s="169">
        <f>Hoja1!V60</f>
        <v>0</v>
      </c>
      <c r="T60" s="170">
        <f>Hoja1!W60</f>
        <v>0</v>
      </c>
    </row>
    <row r="61" spans="13:20" ht="59.25" customHeight="1">
      <c r="M61" s="185"/>
      <c r="N61" s="168">
        <f>Hoja1!E61</f>
        <v>0</v>
      </c>
      <c r="O61" s="169">
        <f>Hoja1!O61</f>
        <v>0</v>
      </c>
      <c r="P61" s="169">
        <f>Hoja1!P61</f>
        <v>0</v>
      </c>
      <c r="Q61" s="170">
        <f>Hoja1!Q61</f>
        <v>0</v>
      </c>
      <c r="R61" s="169">
        <f>Hoja1!U61</f>
        <v>0</v>
      </c>
      <c r="S61" s="169">
        <f>Hoja1!V61</f>
        <v>0</v>
      </c>
      <c r="T61" s="170">
        <f>Hoja1!W61</f>
        <v>0</v>
      </c>
    </row>
    <row r="64" spans="13:20">
      <c r="M64" s="213" t="str">
        <f>C3</f>
        <v>GESTIÓN DE 
COMUNICACIONES</v>
      </c>
      <c r="N64" s="213"/>
      <c r="O64" s="213"/>
      <c r="P64" s="213"/>
      <c r="Q64" s="213"/>
      <c r="R64" s="213"/>
      <c r="S64" s="213"/>
      <c r="T64" s="213"/>
    </row>
    <row r="65" spans="13:20">
      <c r="M65" s="213"/>
      <c r="N65" s="213"/>
      <c r="O65" s="213"/>
      <c r="P65" s="213"/>
      <c r="Q65" s="213"/>
      <c r="R65" s="213"/>
      <c r="S65" s="213"/>
      <c r="T65" s="213"/>
    </row>
    <row r="66" spans="13:20" ht="38.25">
      <c r="M66" s="165"/>
      <c r="N66" s="166" t="s">
        <v>341</v>
      </c>
      <c r="O66" s="166" t="s">
        <v>342</v>
      </c>
      <c r="P66" s="166" t="s">
        <v>343</v>
      </c>
      <c r="Q66" s="166" t="s">
        <v>344</v>
      </c>
      <c r="R66" s="166" t="s">
        <v>345</v>
      </c>
      <c r="S66" s="166" t="s">
        <v>346</v>
      </c>
      <c r="T66" s="166" t="s">
        <v>347</v>
      </c>
    </row>
    <row r="67" spans="13:20" ht="49.5" customHeight="1">
      <c r="M67" s="210" t="s">
        <v>348</v>
      </c>
      <c r="N67" s="168" t="str">
        <f>Hoja1!E12</f>
        <v>Realizar 4 campañas comunicativas orientadas a difundir los servicios institucionales y promover el control social. (Meta nivel local)</v>
      </c>
      <c r="O67" s="169">
        <f>Hoja1!O12</f>
        <v>1</v>
      </c>
      <c r="P67" s="169">
        <f>Hoja1!P12</f>
        <v>0</v>
      </c>
      <c r="Q67" s="170">
        <f>Hoja1!Q12</f>
        <v>0</v>
      </c>
      <c r="R67" s="169">
        <f>Hoja1!U12</f>
        <v>4</v>
      </c>
      <c r="S67" s="169">
        <f>Hoja1!V12</f>
        <v>0</v>
      </c>
      <c r="T67" s="170">
        <f>Hoja1!W12</f>
        <v>0</v>
      </c>
    </row>
    <row r="68" spans="13:20" ht="84.75" customHeight="1">
      <c r="M68" s="210" t="s">
        <v>349</v>
      </c>
      <c r="N68" s="168" t="str">
        <f>Hoja1!E13</f>
        <v>Formular 1 plan de comunicaciones para la generación, acceso y democratización de la información soporte para la toma de decisiones de la entidad. (Meta nivel local).</v>
      </c>
      <c r="O68" s="169">
        <f>Hoja1!O13</f>
        <v>0</v>
      </c>
      <c r="P68" s="169">
        <f>Hoja1!P13</f>
        <v>0</v>
      </c>
      <c r="Q68" s="170" t="str">
        <f>Hoja1!Q13</f>
        <v/>
      </c>
      <c r="R68" s="169">
        <f>Hoja1!U13</f>
        <v>1</v>
      </c>
      <c r="S68" s="169">
        <f>Hoja1!V13</f>
        <v>0</v>
      </c>
      <c r="T68" s="170">
        <f>Hoja1!W13</f>
        <v>0</v>
      </c>
    </row>
    <row r="69" spans="13:20" ht="60" customHeight="1">
      <c r="M69" s="210" t="s">
        <v>349</v>
      </c>
      <c r="N69" s="168" t="str">
        <f>Hoja1!E14</f>
        <v>Formular 6 estrategias de comunicación externa  e interna para la entidad. (Meta nivel local).</v>
      </c>
      <c r="O69" s="169">
        <f>Hoja1!O14</f>
        <v>2</v>
      </c>
      <c r="P69" s="169">
        <f>Hoja1!P14</f>
        <v>0</v>
      </c>
      <c r="Q69" s="170">
        <f>Hoja1!Q14</f>
        <v>0</v>
      </c>
      <c r="R69" s="169">
        <f>Hoja1!U14</f>
        <v>6</v>
      </c>
      <c r="S69" s="169">
        <f>Hoja1!V14</f>
        <v>0</v>
      </c>
      <c r="T69" s="170">
        <f>Hoja1!W14</f>
        <v>0</v>
      </c>
    </row>
  </sheetData>
  <sheetProtection selectLockedCells="1" selectUnlockedCells="1"/>
  <mergeCells count="7">
    <mergeCell ref="M67:M69"/>
    <mergeCell ref="N6:T7"/>
    <mergeCell ref="N20:T21"/>
    <mergeCell ref="N35:T36"/>
    <mergeCell ref="N48:T49"/>
    <mergeCell ref="N56:T57"/>
    <mergeCell ref="M64:T65"/>
  </mergeCells>
  <conditionalFormatting sqref="T9:T18">
    <cfRule type="cellIs" dxfId="101" priority="1" stopIfTrue="1" operator="between">
      <formula>0.9</formula>
      <formula>1.05</formula>
    </cfRule>
    <cfRule type="cellIs" dxfId="100" priority="2" stopIfTrue="1" operator="between">
      <formula>0.7</formula>
      <formula>0.899</formula>
    </cfRule>
    <cfRule type="cellIs" dxfId="99" priority="3" stopIfTrue="1" operator="between">
      <formula>0</formula>
      <formula>0.6999</formula>
    </cfRule>
  </conditionalFormatting>
  <conditionalFormatting sqref="T23">
    <cfRule type="cellIs" dxfId="98" priority="4" stopIfTrue="1" operator="between">
      <formula>0.9</formula>
      <formula>1.05</formula>
    </cfRule>
    <cfRule type="cellIs" dxfId="97" priority="5" stopIfTrue="1" operator="between">
      <formula>0.7</formula>
      <formula>0.899</formula>
    </cfRule>
    <cfRule type="cellIs" dxfId="96" priority="6" stopIfTrue="1" operator="between">
      <formula>0</formula>
      <formula>0.6999</formula>
    </cfRule>
  </conditionalFormatting>
  <conditionalFormatting sqref="T24">
    <cfRule type="cellIs" dxfId="95" priority="7" stopIfTrue="1" operator="between">
      <formula>0.9</formula>
      <formula>1.05</formula>
    </cfRule>
    <cfRule type="cellIs" dxfId="94" priority="8" stopIfTrue="1" operator="between">
      <formula>0.7</formula>
      <formula>0.899</formula>
    </cfRule>
    <cfRule type="cellIs" dxfId="93" priority="9" stopIfTrue="1" operator="between">
      <formula>0</formula>
      <formula>0.6999</formula>
    </cfRule>
  </conditionalFormatting>
  <conditionalFormatting sqref="T25">
    <cfRule type="cellIs" dxfId="92" priority="10" stopIfTrue="1" operator="between">
      <formula>0.9</formula>
      <formula>1.05</formula>
    </cfRule>
    <cfRule type="cellIs" dxfId="91" priority="11" stopIfTrue="1" operator="between">
      <formula>0.7</formula>
      <formula>0.899</formula>
    </cfRule>
    <cfRule type="cellIs" dxfId="90" priority="12" stopIfTrue="1" operator="between">
      <formula>0</formula>
      <formula>0.6999</formula>
    </cfRule>
  </conditionalFormatting>
  <conditionalFormatting sqref="T26">
    <cfRule type="cellIs" dxfId="89" priority="13" stopIfTrue="1" operator="between">
      <formula>0.9</formula>
      <formula>1.05</formula>
    </cfRule>
    <cfRule type="cellIs" dxfId="88" priority="14" stopIfTrue="1" operator="between">
      <formula>0.7</formula>
      <formula>0.899</formula>
    </cfRule>
    <cfRule type="cellIs" dxfId="87" priority="15" stopIfTrue="1" operator="between">
      <formula>0</formula>
      <formula>0.6999</formula>
    </cfRule>
  </conditionalFormatting>
  <conditionalFormatting sqref="T27">
    <cfRule type="cellIs" dxfId="86" priority="16" stopIfTrue="1" operator="between">
      <formula>0.9</formula>
      <formula>1.05</formula>
    </cfRule>
    <cfRule type="cellIs" dxfId="85" priority="17" stopIfTrue="1" operator="between">
      <formula>0.7</formula>
      <formula>0.899</formula>
    </cfRule>
    <cfRule type="cellIs" dxfId="84" priority="18" stopIfTrue="1" operator="between">
      <formula>0</formula>
      <formula>0.6999</formula>
    </cfRule>
  </conditionalFormatting>
  <conditionalFormatting sqref="T28">
    <cfRule type="cellIs" dxfId="83" priority="19" stopIfTrue="1" operator="between">
      <formula>0.9</formula>
      <formula>1.05</formula>
    </cfRule>
    <cfRule type="cellIs" dxfId="82" priority="20" stopIfTrue="1" operator="between">
      <formula>0.7</formula>
      <formula>0.899</formula>
    </cfRule>
    <cfRule type="cellIs" dxfId="81" priority="21" stopIfTrue="1" operator="between">
      <formula>0</formula>
      <formula>0.6999</formula>
    </cfRule>
  </conditionalFormatting>
  <conditionalFormatting sqref="T29">
    <cfRule type="cellIs" dxfId="80" priority="22" stopIfTrue="1" operator="between">
      <formula>0.9</formula>
      <formula>1.05</formula>
    </cfRule>
    <cfRule type="cellIs" dxfId="79" priority="23" stopIfTrue="1" operator="between">
      <formula>0.7</formula>
      <formula>0.899</formula>
    </cfRule>
    <cfRule type="cellIs" dxfId="78" priority="24" stopIfTrue="1" operator="between">
      <formula>0</formula>
      <formula>0.6999</formula>
    </cfRule>
  </conditionalFormatting>
  <conditionalFormatting sqref="T30">
    <cfRule type="cellIs" dxfId="77" priority="25" stopIfTrue="1" operator="between">
      <formula>0.9</formula>
      <formula>1.05</formula>
    </cfRule>
    <cfRule type="cellIs" dxfId="76" priority="26" stopIfTrue="1" operator="between">
      <formula>0.7</formula>
      <formula>0.899</formula>
    </cfRule>
    <cfRule type="cellIs" dxfId="75" priority="27" stopIfTrue="1" operator="between">
      <formula>0</formula>
      <formula>0.6999</formula>
    </cfRule>
  </conditionalFormatting>
  <conditionalFormatting sqref="T31">
    <cfRule type="cellIs" dxfId="74" priority="28" stopIfTrue="1" operator="between">
      <formula>0.9</formula>
      <formula>1.05</formula>
    </cfRule>
    <cfRule type="cellIs" dxfId="73" priority="29" stopIfTrue="1" operator="between">
      <formula>0.7</formula>
      <formula>0.899</formula>
    </cfRule>
    <cfRule type="cellIs" dxfId="72" priority="30" stopIfTrue="1" operator="between">
      <formula>0</formula>
      <formula>0.6999</formula>
    </cfRule>
  </conditionalFormatting>
  <conditionalFormatting sqref="T32">
    <cfRule type="cellIs" dxfId="71" priority="31" stopIfTrue="1" operator="between">
      <formula>0.9</formula>
      <formula>1.05</formula>
    </cfRule>
    <cfRule type="cellIs" dxfId="70" priority="32" stopIfTrue="1" operator="between">
      <formula>0.7</formula>
      <formula>0.899</formula>
    </cfRule>
    <cfRule type="cellIs" dxfId="69" priority="33" stopIfTrue="1" operator="between">
      <formula>0</formula>
      <formula>0.6999</formula>
    </cfRule>
  </conditionalFormatting>
  <conditionalFormatting sqref="T38">
    <cfRule type="cellIs" dxfId="68" priority="34" stopIfTrue="1" operator="between">
      <formula>0.9</formula>
      <formula>1.05</formula>
    </cfRule>
    <cfRule type="cellIs" dxfId="67" priority="35" stopIfTrue="1" operator="between">
      <formula>0.7</formula>
      <formula>0.899</formula>
    </cfRule>
    <cfRule type="cellIs" dxfId="66" priority="36" stopIfTrue="1" operator="between">
      <formula>0</formula>
      <formula>0.6999</formula>
    </cfRule>
  </conditionalFormatting>
  <conditionalFormatting sqref="T39">
    <cfRule type="cellIs" dxfId="65" priority="37" stopIfTrue="1" operator="between">
      <formula>0.9</formula>
      <formula>1.05</formula>
    </cfRule>
    <cfRule type="cellIs" dxfId="64" priority="38" stopIfTrue="1" operator="between">
      <formula>0.7</formula>
      <formula>0.899</formula>
    </cfRule>
    <cfRule type="cellIs" dxfId="63" priority="39" stopIfTrue="1" operator="between">
      <formula>0</formula>
      <formula>0.6999</formula>
    </cfRule>
  </conditionalFormatting>
  <conditionalFormatting sqref="T40">
    <cfRule type="cellIs" dxfId="62" priority="40" stopIfTrue="1" operator="between">
      <formula>0.9</formula>
      <formula>1.05</formula>
    </cfRule>
    <cfRule type="cellIs" dxfId="61" priority="41" stopIfTrue="1" operator="between">
      <formula>0.7</formula>
      <formula>0.899</formula>
    </cfRule>
    <cfRule type="cellIs" dxfId="60" priority="42" stopIfTrue="1" operator="between">
      <formula>0</formula>
      <formula>0.6999</formula>
    </cfRule>
  </conditionalFormatting>
  <conditionalFormatting sqref="T41">
    <cfRule type="cellIs" dxfId="59" priority="43" stopIfTrue="1" operator="between">
      <formula>0.9</formula>
      <formula>1.05</formula>
    </cfRule>
    <cfRule type="cellIs" dxfId="58" priority="44" stopIfTrue="1" operator="between">
      <formula>0.7</formula>
      <formula>0.899</formula>
    </cfRule>
    <cfRule type="cellIs" dxfId="57" priority="45" stopIfTrue="1" operator="between">
      <formula>0</formula>
      <formula>0.6999</formula>
    </cfRule>
  </conditionalFormatting>
  <conditionalFormatting sqref="T42">
    <cfRule type="cellIs" dxfId="56" priority="46" stopIfTrue="1" operator="between">
      <formula>0.9</formula>
      <formula>1.05</formula>
    </cfRule>
    <cfRule type="cellIs" dxfId="55" priority="47" stopIfTrue="1" operator="between">
      <formula>0.7</formula>
      <formula>0.899</formula>
    </cfRule>
    <cfRule type="cellIs" dxfId="54" priority="48" stopIfTrue="1" operator="between">
      <formula>0</formula>
      <formula>0.6999</formula>
    </cfRule>
  </conditionalFormatting>
  <conditionalFormatting sqref="T43">
    <cfRule type="cellIs" dxfId="53" priority="49" stopIfTrue="1" operator="between">
      <formula>0.9</formula>
      <formula>1.05</formula>
    </cfRule>
    <cfRule type="cellIs" dxfId="52" priority="50" stopIfTrue="1" operator="between">
      <formula>0.7</formula>
      <formula>0.899</formula>
    </cfRule>
    <cfRule type="cellIs" dxfId="51" priority="51" stopIfTrue="1" operator="between">
      <formula>0</formula>
      <formula>0.6999</formula>
    </cfRule>
  </conditionalFormatting>
  <conditionalFormatting sqref="T44">
    <cfRule type="cellIs" dxfId="50" priority="52" stopIfTrue="1" operator="between">
      <formula>0.9</formula>
      <formula>1.05</formula>
    </cfRule>
    <cfRule type="cellIs" dxfId="49" priority="53" stopIfTrue="1" operator="between">
      <formula>0.7</formula>
      <formula>0.899</formula>
    </cfRule>
    <cfRule type="cellIs" dxfId="48" priority="54" stopIfTrue="1" operator="between">
      <formula>0</formula>
      <formula>0.6999</formula>
    </cfRule>
  </conditionalFormatting>
  <conditionalFormatting sqref="T45">
    <cfRule type="cellIs" dxfId="47" priority="55" stopIfTrue="1" operator="between">
      <formula>0.9</formula>
      <formula>1.05</formula>
    </cfRule>
    <cfRule type="cellIs" dxfId="46" priority="56" stopIfTrue="1" operator="between">
      <formula>0.7</formula>
      <formula>0.899</formula>
    </cfRule>
    <cfRule type="cellIs" dxfId="45" priority="57" stopIfTrue="1" operator="between">
      <formula>0</formula>
      <formula>0.6999</formula>
    </cfRule>
  </conditionalFormatting>
  <conditionalFormatting sqref="Q51:Q53">
    <cfRule type="cellIs" dxfId="44" priority="58" stopIfTrue="1" operator="between">
      <formula>0.9</formula>
      <formula>1.05</formula>
    </cfRule>
    <cfRule type="cellIs" dxfId="43" priority="59" stopIfTrue="1" operator="between">
      <formula>0.7</formula>
      <formula>0.899</formula>
    </cfRule>
    <cfRule type="cellIs" dxfId="42" priority="60" stopIfTrue="1" operator="between">
      <formula>0</formula>
      <formula>0.6999</formula>
    </cfRule>
  </conditionalFormatting>
  <conditionalFormatting sqref="T51">
    <cfRule type="cellIs" dxfId="41" priority="61" stopIfTrue="1" operator="between">
      <formula>0.9</formula>
      <formula>1.05</formula>
    </cfRule>
    <cfRule type="cellIs" dxfId="40" priority="62" stopIfTrue="1" operator="between">
      <formula>0.7</formula>
      <formula>0.899</formula>
    </cfRule>
    <cfRule type="cellIs" dxfId="39" priority="63" stopIfTrue="1" operator="between">
      <formula>0</formula>
      <formula>0.6999</formula>
    </cfRule>
  </conditionalFormatting>
  <conditionalFormatting sqref="T52">
    <cfRule type="cellIs" dxfId="38" priority="64" stopIfTrue="1" operator="between">
      <formula>0.9</formula>
      <formula>1.05</formula>
    </cfRule>
    <cfRule type="cellIs" dxfId="37" priority="65" stopIfTrue="1" operator="between">
      <formula>0.7</formula>
      <formula>0.899</formula>
    </cfRule>
    <cfRule type="cellIs" dxfId="36" priority="66" stopIfTrue="1" operator="between">
      <formula>0</formula>
      <formula>0.6999</formula>
    </cfRule>
  </conditionalFormatting>
  <conditionalFormatting sqref="T53">
    <cfRule type="cellIs" dxfId="35" priority="67" stopIfTrue="1" operator="between">
      <formula>0.9</formula>
      <formula>1.05</formula>
    </cfRule>
    <cfRule type="cellIs" dxfId="34" priority="68" stopIfTrue="1" operator="between">
      <formula>0.7</formula>
      <formula>0.899</formula>
    </cfRule>
    <cfRule type="cellIs" dxfId="33" priority="69" stopIfTrue="1" operator="between">
      <formula>0</formula>
      <formula>0.6999</formula>
    </cfRule>
  </conditionalFormatting>
  <conditionalFormatting sqref="Q59:Q61">
    <cfRule type="cellIs" dxfId="32" priority="70" stopIfTrue="1" operator="between">
      <formula>0.9</formula>
      <formula>1.05</formula>
    </cfRule>
    <cfRule type="cellIs" dxfId="31" priority="71" stopIfTrue="1" operator="between">
      <formula>0.7</formula>
      <formula>0.899</formula>
    </cfRule>
    <cfRule type="cellIs" dxfId="30" priority="72" stopIfTrue="1" operator="between">
      <formula>0</formula>
      <formula>0.6999</formula>
    </cfRule>
  </conditionalFormatting>
  <conditionalFormatting sqref="T59">
    <cfRule type="cellIs" dxfId="29" priority="73" stopIfTrue="1" operator="between">
      <formula>0.9</formula>
      <formula>1.05</formula>
    </cfRule>
    <cfRule type="cellIs" dxfId="28" priority="74" stopIfTrue="1" operator="between">
      <formula>0.7</formula>
      <formula>0.899</formula>
    </cfRule>
    <cfRule type="cellIs" dxfId="27" priority="75" stopIfTrue="1" operator="between">
      <formula>0</formula>
      <formula>0.6999</formula>
    </cfRule>
  </conditionalFormatting>
  <conditionalFormatting sqref="T60">
    <cfRule type="cellIs" dxfId="26" priority="76" stopIfTrue="1" operator="between">
      <formula>0.9</formula>
      <formula>1.05</formula>
    </cfRule>
    <cfRule type="cellIs" dxfId="25" priority="77" stopIfTrue="1" operator="between">
      <formula>0.7</formula>
      <formula>0.899</formula>
    </cfRule>
    <cfRule type="cellIs" dxfId="24" priority="78" stopIfTrue="1" operator="between">
      <formula>0</formula>
      <formula>0.6999</formula>
    </cfRule>
  </conditionalFormatting>
  <conditionalFormatting sqref="T61">
    <cfRule type="cellIs" dxfId="23" priority="79" stopIfTrue="1" operator="between">
      <formula>0.9</formula>
      <formula>1.05</formula>
    </cfRule>
    <cfRule type="cellIs" dxfId="22" priority="80" stopIfTrue="1" operator="between">
      <formula>0.7</formula>
      <formula>0.899</formula>
    </cfRule>
    <cfRule type="cellIs" dxfId="21" priority="81" stopIfTrue="1" operator="between">
      <formula>0</formula>
      <formula>0.6999</formula>
    </cfRule>
  </conditionalFormatting>
  <conditionalFormatting sqref="Q67:Q69">
    <cfRule type="cellIs" dxfId="20" priority="82" stopIfTrue="1" operator="between">
      <formula>0.9</formula>
      <formula>1.05</formula>
    </cfRule>
    <cfRule type="cellIs" dxfId="19" priority="83" stopIfTrue="1" operator="between">
      <formula>0.7</formula>
      <formula>0.899</formula>
    </cfRule>
    <cfRule type="cellIs" dxfId="18" priority="84" stopIfTrue="1" operator="between">
      <formula>0</formula>
      <formula>0.6999</formula>
    </cfRule>
  </conditionalFormatting>
  <conditionalFormatting sqref="T67">
    <cfRule type="cellIs" dxfId="17" priority="85" stopIfTrue="1" operator="between">
      <formula>0.9</formula>
      <formula>1.05</formula>
    </cfRule>
    <cfRule type="cellIs" dxfId="16" priority="86" stopIfTrue="1" operator="between">
      <formula>0.7</formula>
      <formula>0.899</formula>
    </cfRule>
    <cfRule type="cellIs" dxfId="15" priority="87" stopIfTrue="1" operator="between">
      <formula>0</formula>
      <formula>0.6999</formula>
    </cfRule>
  </conditionalFormatting>
  <conditionalFormatting sqref="T68">
    <cfRule type="cellIs" dxfId="14" priority="88" stopIfTrue="1" operator="between">
      <formula>0.9</formula>
      <formula>1.05</formula>
    </cfRule>
    <cfRule type="cellIs" dxfId="13" priority="89" stopIfTrue="1" operator="between">
      <formula>0.7</formula>
      <formula>0.899</formula>
    </cfRule>
    <cfRule type="cellIs" dxfId="12" priority="90" stopIfTrue="1" operator="between">
      <formula>0</formula>
      <formula>0.6999</formula>
    </cfRule>
  </conditionalFormatting>
  <conditionalFormatting sqref="T69">
    <cfRule type="cellIs" dxfId="11" priority="91" stopIfTrue="1" operator="between">
      <formula>0.9</formula>
      <formula>1.05</formula>
    </cfRule>
    <cfRule type="cellIs" dxfId="10" priority="92" stopIfTrue="1" operator="between">
      <formula>0.7</formula>
      <formula>0.899</formula>
    </cfRule>
    <cfRule type="cellIs" dxfId="9" priority="93" stopIfTrue="1" operator="between">
      <formula>0</formula>
      <formula>0.6999</formula>
    </cfRule>
  </conditionalFormatting>
  <conditionalFormatting sqref="Q9:Q18">
    <cfRule type="cellIs" dxfId="8" priority="94" stopIfTrue="1" operator="between">
      <formula>0.9</formula>
      <formula>1.05</formula>
    </cfRule>
    <cfRule type="cellIs" dxfId="7" priority="95" stopIfTrue="1" operator="between">
      <formula>0.7</formula>
      <formula>0.899</formula>
    </cfRule>
    <cfRule type="cellIs" dxfId="6" priority="96" stopIfTrue="1" operator="between">
      <formula>0</formula>
      <formula>0.6999</formula>
    </cfRule>
  </conditionalFormatting>
  <conditionalFormatting sqref="Q38:Q45">
    <cfRule type="cellIs" dxfId="5" priority="97" stopIfTrue="1" operator="between">
      <formula>0.9</formula>
      <formula>1.05</formula>
    </cfRule>
    <cfRule type="cellIs" dxfId="4" priority="98" stopIfTrue="1" operator="between">
      <formula>0.7</formula>
      <formula>0.899</formula>
    </cfRule>
    <cfRule type="cellIs" dxfId="3" priority="99" stopIfTrue="1" operator="between">
      <formula>0</formula>
      <formula>0.6999</formula>
    </cfRule>
  </conditionalFormatting>
  <conditionalFormatting sqref="Q23:Q32">
    <cfRule type="cellIs" dxfId="2" priority="100" stopIfTrue="1" operator="between">
      <formula>0.9</formula>
      <formula>1.05</formula>
    </cfRule>
    <cfRule type="cellIs" dxfId="1" priority="101" stopIfTrue="1" operator="between">
      <formula>0.7</formula>
      <formula>0.899</formula>
    </cfRule>
    <cfRule type="cellIs" dxfId="0" priority="102" stopIfTrue="1" operator="between">
      <formula>0</formula>
      <formula>0.6999</formula>
    </cfRule>
  </conditionalFormatting>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Roman,Normal"&amp;12&amp;A</oddHeader>
    <oddFooter>&amp;C&amp;"Times New Roman,Normal"&amp;12Página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5" zoomScaleNormal="65" workbookViewId="0">
      <selection activeCellId="1" sqref="AI49 A1"/>
    </sheetView>
  </sheetViews>
  <sheetFormatPr baseColWidth="10" defaultColWidth="11.5703125" defaultRowHeight="12.75"/>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Hoja2</vt:lpstr>
      <vt:lpstr>Hoja3</vt:lpstr>
      <vt:lpstr>Hoja1!Área_de_impresión</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Monica Milena Campos Suarez</cp:lastModifiedBy>
  <dcterms:created xsi:type="dcterms:W3CDTF">2016-08-02T17:13:28Z</dcterms:created>
  <dcterms:modified xsi:type="dcterms:W3CDTF">2017-01-24T14:37:30Z</dcterms:modified>
</cp:coreProperties>
</file>